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Чуркина\Desktop\Чуркина Е.В\КГХиС\МП\Внесение изменений в МП и План\Проект изменений ноябрь 2022\"/>
    </mc:Choice>
  </mc:AlternateContent>
  <xr:revisionPtr revIDLastSave="0" documentId="13_ncr:1_{E5439C39-278D-4D07-9068-ED971A12949C}" xr6:coauthVersionLast="47" xr6:coauthVersionMax="47" xr10:uidLastSave="{00000000-0000-0000-0000-000000000000}"/>
  <bookViews>
    <workbookView xWindow="-120" yWindow="-120" windowWidth="29040" windowHeight="15840" tabRatio="699" firstSheet="3" activeTab="3" xr2:uid="{00000000-000D-0000-FFFF-FFFF00000000}"/>
  </bookViews>
  <sheets>
    <sheet name="Приложение 1" sheetId="10" state="hidden" r:id="rId1"/>
    <sheet name="Приложение 2" sheetId="11" state="hidden" r:id="rId2"/>
    <sheet name="План реализации МП (2)" sheetId="22" state="hidden" r:id="rId3"/>
    <sheet name="ИТОГ" sheetId="27" r:id="rId4"/>
    <sheet name="Лист1" sheetId="28" r:id="rId5"/>
    <sheet name="пример" sheetId="8" state="hidden" r:id="rId6"/>
    <sheet name="квартальный отчет Вариант 1" sheetId="4" state="hidden" r:id="rId7"/>
    <sheet name="Приложение 5" sheetId="16" state="hidden" r:id="rId8"/>
    <sheet name="Приложение 6" sheetId="18" state="hidden" r:id="rId9"/>
    <sheet name="Приложение 7" sheetId="19" state="hidden" r:id="rId10"/>
  </sheets>
  <definedNames>
    <definedName name="_xlnm._FilterDatabase" localSheetId="3" hidden="1">ИТОГ!$A$9:$AU$67</definedName>
    <definedName name="_xlnm._FilterDatabase" localSheetId="2" hidden="1">'План реализации МП (2)'!$A$6:$AA$6</definedName>
    <definedName name="_xlnm._FilterDatabase" localSheetId="5" hidden="1">пример!$A$3:$O$16</definedName>
    <definedName name="_xlnm.Print_Titles" localSheetId="3">ИТОГ!$9:$9</definedName>
    <definedName name="_xlnm.Print_Titles" localSheetId="7">'Приложение 5'!$6:$6</definedName>
    <definedName name="_xlnm.Print_Titles" localSheetId="8">'Приложение 6'!$9:$9</definedName>
    <definedName name="_xlnm.Print_Titles" localSheetId="9">'Приложение 7'!$6:$6</definedName>
    <definedName name="километр" localSheetId="3">#REF!</definedName>
    <definedName name="километр" localSheetId="6">#REF!</definedName>
    <definedName name="километр" localSheetId="2">#REF!</definedName>
    <definedName name="километр" localSheetId="5">#REF!</definedName>
    <definedName name="километр">#REF!</definedName>
    <definedName name="_xlnm.Print_Area" localSheetId="3">ИТОГ!$A$1:$Q$67</definedName>
    <definedName name="_xlnm.Print_Area" localSheetId="2">'План реализации МП (2)'!$A$1:$O$23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68" i="27" l="1"/>
  <c r="O28" i="27"/>
  <c r="L29" i="27"/>
  <c r="K28" i="27"/>
  <c r="I11" i="27"/>
  <c r="I10" i="27"/>
  <c r="Q29" i="27"/>
  <c r="Q28" i="27"/>
  <c r="P29" i="27"/>
  <c r="P28" i="27"/>
  <c r="O29" i="27"/>
  <c r="K29" i="27"/>
  <c r="L28" i="27"/>
  <c r="I29" i="27"/>
  <c r="I28" i="27"/>
  <c r="I16" i="27" l="1"/>
  <c r="L26" i="27"/>
  <c r="K26" i="27"/>
  <c r="I26" i="27"/>
  <c r="L16" i="27"/>
  <c r="K16" i="27"/>
  <c r="L14" i="27"/>
  <c r="K14" i="27"/>
  <c r="I14" i="27"/>
  <c r="L12" i="27"/>
  <c r="K12" i="27"/>
  <c r="I12" i="27"/>
  <c r="L50" i="27"/>
  <c r="L49" i="27" s="1"/>
  <c r="K50" i="27"/>
  <c r="K49" i="27" s="1"/>
  <c r="I50" i="27"/>
  <c r="I49" i="27" s="1"/>
  <c r="I54" i="27"/>
  <c r="I58" i="27"/>
  <c r="I55" i="27"/>
  <c r="L63" i="27"/>
  <c r="K63" i="27"/>
  <c r="L66" i="27"/>
  <c r="K66" i="27"/>
  <c r="I66" i="27"/>
  <c r="I63" i="27"/>
  <c r="P58" i="27"/>
  <c r="Z72" i="27" s="1"/>
  <c r="Q58" i="27"/>
  <c r="P54" i="27"/>
  <c r="Q54" i="27"/>
  <c r="P55" i="27"/>
  <c r="P53" i="27" s="1"/>
  <c r="Q55" i="27"/>
  <c r="Q53" i="27" s="1"/>
  <c r="P63" i="27"/>
  <c r="Q63" i="27"/>
  <c r="O63" i="27"/>
  <c r="P62" i="27"/>
  <c r="Q62" i="27"/>
  <c r="O62" i="27"/>
  <c r="O60" i="27" s="1"/>
  <c r="N60" i="27" s="1"/>
  <c r="N59" i="27"/>
  <c r="P26" i="27"/>
  <c r="Q26" i="27"/>
  <c r="O26" i="27"/>
  <c r="O11" i="27" s="1"/>
  <c r="AA72" i="27"/>
  <c r="N67" i="27"/>
  <c r="Q66" i="27"/>
  <c r="P66" i="27"/>
  <c r="O66" i="27"/>
  <c r="N65" i="27"/>
  <c r="N64" i="27"/>
  <c r="K62" i="27"/>
  <c r="K60" i="27" s="1"/>
  <c r="M60" i="27"/>
  <c r="I60" i="27"/>
  <c r="O58" i="27"/>
  <c r="M58" i="27"/>
  <c r="K58" i="27"/>
  <c r="N57" i="27"/>
  <c r="N56" i="27"/>
  <c r="O55" i="27"/>
  <c r="O53" i="27" s="1"/>
  <c r="K55" i="27"/>
  <c r="O54" i="27"/>
  <c r="K54" i="27"/>
  <c r="L53" i="27"/>
  <c r="K53" i="27"/>
  <c r="I53" i="27"/>
  <c r="M52" i="27"/>
  <c r="N51" i="27"/>
  <c r="Q50" i="27"/>
  <c r="Q49" i="27" s="1"/>
  <c r="P50" i="27"/>
  <c r="O50" i="27"/>
  <c r="O49" i="27" s="1"/>
  <c r="M50" i="27"/>
  <c r="M49" i="27" s="1"/>
  <c r="N48" i="27"/>
  <c r="N47" i="27"/>
  <c r="N46" i="27"/>
  <c r="N45" i="27"/>
  <c r="N42" i="27"/>
  <c r="N44" i="27"/>
  <c r="N43" i="27"/>
  <c r="N41" i="27"/>
  <c r="N40" i="27"/>
  <c r="N39" i="27"/>
  <c r="N38" i="27"/>
  <c r="N37" i="27"/>
  <c r="N34" i="27"/>
  <c r="M28" i="27"/>
  <c r="M66" i="27" s="1"/>
  <c r="N17" i="27"/>
  <c r="P16" i="27"/>
  <c r="O16" i="27"/>
  <c r="M16" i="27"/>
  <c r="N15" i="27"/>
  <c r="Q14" i="27"/>
  <c r="P14" i="27"/>
  <c r="O14" i="27"/>
  <c r="M14" i="27"/>
  <c r="N13" i="27"/>
  <c r="AA12" i="27"/>
  <c r="Q12" i="27"/>
  <c r="P12" i="27"/>
  <c r="Z12" i="27" s="1"/>
  <c r="O12" i="27"/>
  <c r="M12" i="27"/>
  <c r="AA10" i="27"/>
  <c r="K10" i="27" l="1"/>
  <c r="L10" i="27"/>
  <c r="K11" i="27"/>
  <c r="L11" i="27"/>
  <c r="Q11" i="27"/>
  <c r="O10" i="27"/>
  <c r="Q10" i="27"/>
  <c r="P11" i="27"/>
  <c r="P10" i="27"/>
  <c r="N63" i="27"/>
  <c r="I52" i="27"/>
  <c r="L61" i="27"/>
  <c r="K61" i="27"/>
  <c r="I61" i="27"/>
  <c r="P61" i="27"/>
  <c r="P52" i="27"/>
  <c r="Q52" i="27"/>
  <c r="O61" i="27"/>
  <c r="K52" i="27"/>
  <c r="Q61" i="27"/>
  <c r="N54" i="27"/>
  <c r="M10" i="27"/>
  <c r="X10" i="27" s="1"/>
  <c r="N28" i="27"/>
  <c r="O52" i="27"/>
  <c r="N14" i="27"/>
  <c r="N50" i="27"/>
  <c r="N55" i="27"/>
  <c r="N16" i="27"/>
  <c r="N12" i="27"/>
  <c r="P49" i="27"/>
  <c r="N49" i="27" s="1"/>
  <c r="N58" i="27"/>
  <c r="N62" i="27"/>
  <c r="N66" i="27"/>
  <c r="P68" i="27" l="1"/>
  <c r="Q68" i="27"/>
  <c r="N52" i="27"/>
  <c r="Y10" i="27"/>
  <c r="Z10" i="27"/>
  <c r="N10" i="27"/>
  <c r="L18" i="22" l="1"/>
  <c r="L23" i="22"/>
  <c r="L20" i="22"/>
  <c r="L19" i="22"/>
  <c r="L17" i="22"/>
  <c r="L15" i="22"/>
  <c r="L14" i="22"/>
  <c r="L13" i="22"/>
  <c r="L11" i="22"/>
  <c r="L9" i="22"/>
  <c r="M22" i="22"/>
  <c r="N22" i="22"/>
  <c r="N21" i="22" s="1"/>
  <c r="Y21" i="22" s="1"/>
  <c r="O22" i="22"/>
  <c r="O21" i="22" s="1"/>
  <c r="K22" i="22"/>
  <c r="K21" i="22" s="1"/>
  <c r="W21" i="22" s="1"/>
  <c r="M16" i="22"/>
  <c r="N16" i="22"/>
  <c r="O16" i="22"/>
  <c r="K16" i="22"/>
  <c r="M12" i="22"/>
  <c r="N12" i="22"/>
  <c r="O12" i="22"/>
  <c r="M10" i="22"/>
  <c r="N10" i="22"/>
  <c r="Y10" i="22" s="1"/>
  <c r="O10" i="22"/>
  <c r="Z10" i="22" s="1"/>
  <c r="M8" i="22"/>
  <c r="N8" i="22"/>
  <c r="Y8" i="22" s="1"/>
  <c r="O8" i="22"/>
  <c r="L8" i="22" s="1"/>
  <c r="K12" i="22"/>
  <c r="K10" i="22"/>
  <c r="K8" i="22"/>
  <c r="L17" i="8"/>
  <c r="L18" i="8"/>
  <c r="L12" i="8"/>
  <c r="L13" i="8"/>
  <c r="L14" i="8"/>
  <c r="L15" i="8"/>
  <c r="L16" i="8"/>
  <c r="L11" i="8"/>
  <c r="L9" i="8"/>
  <c r="L7" i="8"/>
  <c r="L8" i="8"/>
  <c r="L6" i="8"/>
  <c r="M10" i="8"/>
  <c r="N10" i="8"/>
  <c r="O10" i="8"/>
  <c r="K10" i="8"/>
  <c r="M5" i="8"/>
  <c r="N5" i="8"/>
  <c r="O5" i="8"/>
  <c r="K5" i="8"/>
  <c r="Q10" i="4"/>
  <c r="L12" i="22" l="1"/>
  <c r="L5" i="8"/>
  <c r="Z8" i="22"/>
  <c r="L22" i="22"/>
  <c r="L10" i="22"/>
  <c r="L7" i="22" s="1"/>
  <c r="L10" i="8"/>
  <c r="M7" i="22"/>
  <c r="X7" i="22" s="1"/>
  <c r="O7" i="22"/>
  <c r="Z7" i="22" s="1"/>
  <c r="K7" i="22"/>
  <c r="W7" i="22" s="1"/>
  <c r="L16" i="22"/>
  <c r="M21" i="22"/>
  <c r="X21" i="22" s="1"/>
  <c r="N7" i="22"/>
  <c r="Y7" i="22" s="1"/>
  <c r="Z21" i="22"/>
  <c r="L21" i="22" l="1"/>
</calcChain>
</file>

<file path=xl/sharedStrings.xml><?xml version="1.0" encoding="utf-8"?>
<sst xmlns="http://schemas.openxmlformats.org/spreadsheetml/2006/main" count="991" uniqueCount="244">
  <si>
    <t>Учреждение 1</t>
  </si>
  <si>
    <t>…</t>
  </si>
  <si>
    <t>Учреждение 2</t>
  </si>
  <si>
    <t>№ основного мероприятия программы</t>
  </si>
  <si>
    <t>Код направления расходов</t>
  </si>
  <si>
    <t>ххххх</t>
  </si>
  <si>
    <t>Цель предоставления субсидии/Планируемый результат закупки товаров, выполнения работ, оказания услуг</t>
  </si>
  <si>
    <t>Мероприятие 1</t>
  </si>
  <si>
    <t>Мероприятие 2</t>
  </si>
  <si>
    <t>Мероприятие v</t>
  </si>
  <si>
    <t>Основное мероприятие/Направление расходов/Мероприятие или Учреждение - получатель субсидии</t>
  </si>
  <si>
    <t>Учреждение  v</t>
  </si>
  <si>
    <t>Сума финансового обеспечения по годам реализации, руб.</t>
  </si>
  <si>
    <t>Х</t>
  </si>
  <si>
    <t>n</t>
  </si>
  <si>
    <t>(n+1)</t>
  </si>
  <si>
    <t>(n+2)</t>
  </si>
  <si>
    <t>Показатель выполнения мероприятия</t>
  </si>
  <si>
    <t>Наименование показателя</t>
  </si>
  <si>
    <t>ед. изм.</t>
  </si>
  <si>
    <t>плановое значение</t>
  </si>
  <si>
    <t>M</t>
  </si>
  <si>
    <t>Наименование  основного мероприятия  R</t>
  </si>
  <si>
    <t>M.N</t>
  </si>
  <si>
    <t>Наименование направления расходов N</t>
  </si>
  <si>
    <t>M.N.1</t>
  </si>
  <si>
    <t>M.N.2</t>
  </si>
  <si>
    <t>M.N.v</t>
  </si>
  <si>
    <t>M.(N+1)</t>
  </si>
  <si>
    <t>Наименование направления расходов (N+1)</t>
  </si>
  <si>
    <t>M.(N+1).1</t>
  </si>
  <si>
    <t>M.(N+1).2</t>
  </si>
  <si>
    <t>M.(N+1).v</t>
  </si>
  <si>
    <t>(M+1)</t>
  </si>
  <si>
    <t>Наименование основного мероприятия (N+1)</t>
  </si>
  <si>
    <t>….</t>
  </si>
  <si>
    <t>……</t>
  </si>
  <si>
    <t>Финансовое обеспечение в текущем финансовом году, руб.</t>
  </si>
  <si>
    <t>плановое значение на 01.01.n</t>
  </si>
  <si>
    <t>изменения за отчетный период</t>
  </si>
  <si>
    <t>плановое значение на конец отчетного периода</t>
  </si>
  <si>
    <t>фактическое значение на конец отчетного периода</t>
  </si>
  <si>
    <t>изменения за отчетный период (+/ -)</t>
  </si>
  <si>
    <t>кассове расходы на конец отчетного периода</t>
  </si>
  <si>
    <t>Кассовые расходы МАУ /МБУ</t>
  </si>
  <si>
    <t xml:space="preserve">Пояснения </t>
  </si>
  <si>
    <t>Всего на плановый период</t>
  </si>
  <si>
    <t>(n-1)</t>
  </si>
  <si>
    <t>Код основного мероприятия</t>
  </si>
  <si>
    <t>КВР</t>
  </si>
  <si>
    <t>Исполнитель мероприятия</t>
  </si>
  <si>
    <t>Код по СР</t>
  </si>
  <si>
    <t>Краткое наименование по СР</t>
  </si>
  <si>
    <t xml:space="preserve">Основное мероприятие/Направление расходов/Мероприятие </t>
  </si>
  <si>
    <t>М</t>
  </si>
  <si>
    <t>N</t>
  </si>
  <si>
    <t>Наименование  основного мероприятия  М</t>
  </si>
  <si>
    <t>Наименование основного мероприятия (М+1)</t>
  </si>
  <si>
    <t>Срок реализации</t>
  </si>
  <si>
    <t>N+1</t>
  </si>
  <si>
    <t xml:space="preserve">M – порядковый номер основного мероприятия принимает значения начиная с «01» до «99» по количеству основных мероприятий муниципальной программы и соответствует 4-5 разряду кода целевой статьи расходов (КЦСР), указанных в доведенных до ответственного исполнителя (ответственного соисполнителя) муниципальной программы лимитах бюджетных обязательств.
N - порядковый номер направления расходов принимает значения равное  коду дополнительной классификации расходов (ДопКР), указанному в доведенных до ответственного исполнителя (ответственного соисполнителя) муниципальной программы лимитах бюджетных обязательств. Код по СР - код исполнителя мероприятия по сводному реестру участников бюджетного процесса. При заполнении графы 5 краткое наименование исполнителя мероприятия указываетс в строгом соответствии с наименованием в сводном реестре участников бюджетного процесса. При заполнении графы 10 срок реализации указывается в формате "месяц.год"). Графа 11 заполняется с учетом следующих особенностей: - при наличии по состоянию на 1 января текщего года остатков целевых субсидий или субсидий на капитальные вложения на лицевых счетах исполнителей мероприятий (муниципальных предприятий, муниципальных автономных и бюджетных учреждений) при внесении изменений в утвержденный план в графе 11 указываются остатки средств субсидий, потребность в которых подтверждена; - при реализации объектов капитального строительства в графе 11 указываются  кассовые расходы исполнителя мероприятия (получателя бюджетных средств) за все годы, предшествующие планируемому, с начала реализации объекта.
Графы 14 и 15  заполняются в случае, если завершение реализации мероприятия предполагается за пределами текущего финансового года, либо планируется заключение долгосрочного муниципального контракта (договора). </t>
  </si>
  <si>
    <t xml:space="preserve">Обеспечение предоставления доступного, качественного дошкольного образования
</t>
  </si>
  <si>
    <t>Расходы на обеспечение деятельности (оказание услуг) муниципальных учреждений учреждений</t>
  </si>
  <si>
    <t>01</t>
  </si>
  <si>
    <t>02</t>
  </si>
  <si>
    <t>1201</t>
  </si>
  <si>
    <t>1202</t>
  </si>
  <si>
    <t>1203</t>
  </si>
  <si>
    <t>804</t>
  </si>
  <si>
    <t>11111</t>
  </si>
  <si>
    <t>МАДОУ 1</t>
  </si>
  <si>
    <t>Капитальный ремонт кровли</t>
  </si>
  <si>
    <t>Выполнение муниципального задания</t>
  </si>
  <si>
    <t>кол-во воспитаников</t>
  </si>
  <si>
    <t>чел.</t>
  </si>
  <si>
    <t>11112</t>
  </si>
  <si>
    <t>МАДОУ 2</t>
  </si>
  <si>
    <t>Субсидии в целях осуществления мероприятий по содержанию муниципального имущества</t>
  </si>
  <si>
    <t>ремонт санузлов</t>
  </si>
  <si>
    <t>усл.ед.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</si>
  <si>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</si>
  <si>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</si>
  <si>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Строительство нового корпуса МАДОУ 5</t>
  </si>
  <si>
    <t>МАДОУ 5</t>
  </si>
  <si>
    <t>количество мест</t>
  </si>
  <si>
    <t>шт.</t>
  </si>
  <si>
    <t>164</t>
  </si>
  <si>
    <t>111222</t>
  </si>
  <si>
    <t>МКУ "УКС"</t>
  </si>
  <si>
    <t>Строительство детского сада по ул. Ххх</t>
  </si>
  <si>
    <t>Плановый срок реализации</t>
  </si>
  <si>
    <t xml:space="preserve"> на конец отчетного периода</t>
  </si>
  <si>
    <t>По плану на текущий год исполнения</t>
  </si>
  <si>
    <t>Расходы за отчетный период</t>
  </si>
  <si>
    <t>Наименование программы</t>
  </si>
  <si>
    <t>Ответственный исполнитель муниципальной программы</t>
  </si>
  <si>
    <t>Сроки реализации программы</t>
  </si>
  <si>
    <t>Перечень подпрограмм (ведомственных целевых программ)</t>
  </si>
  <si>
    <t>Соисполнители муниципальной программы</t>
  </si>
  <si>
    <t>Цели программы</t>
  </si>
  <si>
    <t>Задачи программы</t>
  </si>
  <si>
    <t>Объемы и источники финансирования мероприятий программы</t>
  </si>
  <si>
    <t>Ожидаемые конечные результаты реализации программы (подпрограмм) и целевых показателей</t>
  </si>
  <si>
    <t>Паспорт муниципальной программы</t>
  </si>
  <si>
    <t>Наименование подпрограммы</t>
  </si>
  <si>
    <t>Наименование муниципальной программы</t>
  </si>
  <si>
    <t>Исполнитель подпрограммы</t>
  </si>
  <si>
    <t>Сроки реализации подпрограммы</t>
  </si>
  <si>
    <t>Цели подпрограммы</t>
  </si>
  <si>
    <t>Задачи подпрограммы</t>
  </si>
  <si>
    <t>Ожидаемые конечные результаты реализации подпрограммы и целевых показателей</t>
  </si>
  <si>
    <t>Паспорт подпрограммы муниципальной программы</t>
  </si>
  <si>
    <t>Наименование задачи, целевого показателя,  основного мероприятия</t>
  </si>
  <si>
    <t>Наименование показателя основного мероприятия</t>
  </si>
  <si>
    <t xml:space="preserve">Базовое значение </t>
  </si>
  <si>
    <t>(n) год</t>
  </si>
  <si>
    <t>х</t>
  </si>
  <si>
    <t>Целевой показатель z.C</t>
  </si>
  <si>
    <t>Основное мероприятие M</t>
  </si>
  <si>
    <t>Целевое значение</t>
  </si>
  <si>
    <t>КВАРТАЛЬНЫЙ ОТЧЕТ</t>
  </si>
  <si>
    <t>о выполнении мероприятий муниципальной программы</t>
  </si>
  <si>
    <t>изменение плана</t>
  </si>
  <si>
    <t>ОТЧЕТ</t>
  </si>
  <si>
    <t>Объем средств, выделяемых из бюджета городского округа «Город Калининград», подлежит ежегодному уточнению при утверждении городского бюджета на соответствующий год</t>
  </si>
  <si>
    <t>Год</t>
  </si>
  <si>
    <t>Итого</t>
  </si>
  <si>
    <t>Общий объем финансирования Программы составляет ____________  тыс. руб., в том числе:</t>
  </si>
  <si>
    <t>Бюджет городского округа «Город Калининград», тыс. руб.</t>
  </si>
  <si>
    <t>Областной бюджет, тыс. руб.</t>
  </si>
  <si>
    <t>Прочие поступления, тыс. руб.</t>
  </si>
  <si>
    <t>Всего, тыс. руб.</t>
  </si>
  <si>
    <t>КВСР</t>
  </si>
  <si>
    <t>Ед. изм.</t>
  </si>
  <si>
    <t xml:space="preserve">Основное мероприятие / направление расходов / мероприятие </t>
  </si>
  <si>
    <t>Плановое значение</t>
  </si>
  <si>
    <t>Код   основного мероприятия</t>
  </si>
  <si>
    <t>Сумма финансового обеспечения по годам реализации,           тыс. руб.</t>
  </si>
  <si>
    <t>План реализации</t>
  </si>
  <si>
    <t>муниципальной программы «__________________________» на 202__ год и плановый период 202_-202_гг.</t>
  </si>
  <si>
    <t>Финансовое обеспечение, тыс. руб.</t>
  </si>
  <si>
    <t>на 01.01.n</t>
  </si>
  <si>
    <t>на конец отчетного периода</t>
  </si>
  <si>
    <t xml:space="preserve">по первоначальному плану </t>
  </si>
  <si>
    <t>по состоянию на конец отчетного периода</t>
  </si>
  <si>
    <t>подтвержденные остатки на 01.01.n</t>
  </si>
  <si>
    <t>фактические расходы</t>
  </si>
  <si>
    <t>касссовые расходы ПБС</t>
  </si>
  <si>
    <t>за ______квартал _____года</t>
  </si>
  <si>
    <t>(нарастающим итогом)</t>
  </si>
  <si>
    <t>план</t>
  </si>
  <si>
    <t>факт</t>
  </si>
  <si>
    <t>Z</t>
  </si>
  <si>
    <t>Задача Z.</t>
  </si>
  <si>
    <t>Целевой показатель Z.1</t>
  </si>
  <si>
    <t>Целевой показатель Z.2</t>
  </si>
  <si>
    <t>Номер задачи / основного мероприятия</t>
  </si>
  <si>
    <t>ГОДОВОЙ ОТЧЕТ</t>
  </si>
  <si>
    <t>о выполнении муниципальной программы и достижении установленных показателей</t>
  </si>
  <si>
    <t>Приобретение специализированных информационных услуг</t>
  </si>
  <si>
    <t>Субсидии муниципальным теплоснабжающим организациям городского округа "Город Калининград" на возмещение затрат (части затрат) в связи с выполнением работ или оказанием услуг по содержанию встроенных котельных в многоквартирные дома</t>
  </si>
  <si>
    <t>Строительство газовой котельной по ул. Берестяная в г. Калининграде</t>
  </si>
  <si>
    <t>Переключение потребителей малой угольной котельной по адресу ул. Кутузова, 41 на центральное теплоснабжение</t>
  </si>
  <si>
    <t>Техническое перевооружение с переводом на природный газ котельной по ул. Емельянова, 92 в г. Калининграде</t>
  </si>
  <si>
    <t>Содержание прочего муниципального имущества</t>
  </si>
  <si>
    <t>муниципальной программы «Организация надежного и устойчивого обеспечения коммунальными ресурсами потребителей на территории городского округа «Город Калининград»» на 2021 год и плановый период 2022-2023гг.</t>
  </si>
  <si>
    <t>038</t>
  </si>
  <si>
    <t>10.2021</t>
  </si>
  <si>
    <t>10.2022</t>
  </si>
  <si>
    <t>11.2021</t>
  </si>
  <si>
    <t>И2000</t>
  </si>
  <si>
    <t>И1000</t>
  </si>
  <si>
    <t>КГХ</t>
  </si>
  <si>
    <t>КТРИС</t>
  </si>
  <si>
    <t>Ед.</t>
  </si>
  <si>
    <t>Количество объектов</t>
  </si>
  <si>
    <t>Разработка проектной и рабочей документации по объекту "Строительство газовой котельной по ул. Берестяная в г. Калининграде"</t>
  </si>
  <si>
    <t>Разработка проектной и рабочей документации по объекту «Строительство тепловых сетей и ЦТП по ул. Летняя - ул. Интернациональная в г. Калининграде»</t>
  </si>
  <si>
    <t>11.2022</t>
  </si>
  <si>
    <t>12.2021</t>
  </si>
  <si>
    <t>Организация теплоснабжения</t>
  </si>
  <si>
    <t>Актуализация схемы теплоснабжения городского округа "Город Калининград"</t>
  </si>
  <si>
    <t>09.2021</t>
  </si>
  <si>
    <t>Содержание встроенных угольных котельных в МКД</t>
  </si>
  <si>
    <t>Разработка проектной и рабочей дукументации по объекту "Переключение потребителей малой угольной котельной по адресу ул. Победы, 18 на центральное теплоснабжение"</t>
  </si>
  <si>
    <t>Техническое перевооружение с переводом на природный газ котельной по ул. Чувашская, 4 в г. Калининграде)</t>
  </si>
  <si>
    <t>Организация газоснабжения</t>
  </si>
  <si>
    <t>Оплата технологического присоединения вновь построенных газопроводов в действующие сети газоснабжения, а также технической эксплуатации газопроводов, кадастровых работ, охраны объектов капитального строительства, введенных в эксплуатацию, но не переданных в казну</t>
  </si>
  <si>
    <t>Капитальные вложения в объекты муниципальной собственности в целях разработки проектной и рабочей документации</t>
  </si>
  <si>
    <t>Капитальные вложения в объекты муниципальной собственности в целях строительства и реконструкции</t>
  </si>
  <si>
    <t>По программе</t>
  </si>
  <si>
    <t>разница</t>
  </si>
  <si>
    <t>НЕ переходящие объекты</t>
  </si>
  <si>
    <t>Комплект документации</t>
  </si>
  <si>
    <t>Протяженность обслуживаемых сетей газоснабжения</t>
  </si>
  <si>
    <t>км</t>
  </si>
  <si>
    <t>03</t>
  </si>
  <si>
    <t xml:space="preserve">муниципальной программы «Организация надежного и устойчивого обеспечения коммунальными ресурсами потребителей на территории городского округа «Город Калининград» </t>
  </si>
  <si>
    <t>Организация водоснабжения, водоотведения</t>
  </si>
  <si>
    <t>КГХиС</t>
  </si>
  <si>
    <t>0</t>
  </si>
  <si>
    <t>1</t>
  </si>
  <si>
    <t>3</t>
  </si>
  <si>
    <t>Сумма финансового обеспечения по годам реализации, тыс. руб.</t>
  </si>
  <si>
    <t>5</t>
  </si>
  <si>
    <t>Капитальные вложения в объекты муниципальной собственности</t>
  </si>
  <si>
    <t>Переключение потребителей малой угольной котельной по адресу ул. Победы, 10-12 в г. Калининграде на центральное теплоснабжение</t>
  </si>
  <si>
    <t>Техническое перевооружение с переводом на природный газ котельной по ул. Чувашская, 4 в г. Калининграде.</t>
  </si>
  <si>
    <t>Субсидии муниципальным теплоснабжающим организациям городского округа "Город Калининград" на возмещение затрат (части затрат) в связи с выполнением работ и (или) оказанием услуг по содержанию встроенных в многоквартирные дома угольных котельных</t>
  </si>
  <si>
    <t>2022 год</t>
  </si>
  <si>
    <t xml:space="preserve">Количество объектов </t>
  </si>
  <si>
    <t xml:space="preserve">Приложение 
к приказу комитета городского хозяйства и  строительства
администрации городского округа 
«Город Калининград»
от «____» _________ 2022  №____
</t>
  </si>
  <si>
    <t>Создание условий для обеспечения услугами бытового обслуживания</t>
  </si>
  <si>
    <t>Техническое перевооружение с переводом на природный газ котельной по ул. Комсомольской, 83 в г. Калининграде</t>
  </si>
  <si>
    <t>Субсидии на возмещение и (или) финансовое обеспечение затрат на осуществление капитального ремонта переданного в пользование муниципального имущества</t>
  </si>
  <si>
    <t>Капитальный ремонт участка тепловой сети по ул. Зеленой 78-80, ул. Горького 140-146 в г. Калининграде на объекте основных средств «Т/с от ЦТП Горького-Балтийская L=501м (1D L=1870,08м)» инв. № 07-220115.</t>
  </si>
  <si>
    <t>Капитальный ремонт тепловой камеры ТК 7-2-9 на  участке тепловой сети от  ТК 7-2-7 до ТК 7-2-11, на объекте основных средств "Т/с от ЦТП Судостроительная 45а" инв.№ 000008276 в г. Калининграде</t>
  </si>
  <si>
    <t>Капитальный ремонт трубопроводов от опуска под землю на территории РТС «Северная» (ул.Балтийская, ул. Горького, ул. Сибирякова)</t>
  </si>
  <si>
    <t>Капитальный ремонт участка тепловой сети   в районе ж.д. по ул. Фрунзе,  58-58а  от Смена типа прокладки (опуск под землю) до ТК 3-28Б на объекте  основных средств "Т/с от ТК 3-28А до Московский проспект, 133а-133б", инвентарный номер 07-220662</t>
  </si>
  <si>
    <t>039</t>
  </si>
  <si>
    <t>Капитальный ремонт участка тепловой сети  от  выхода из ж.д. ул. Горбунова, 14-22 ж.д. до входа в ж.д. ул. Горбунова, 8-12 в г.   Калининграде   на объекте основных средств "Т/с  от котельной "Чкаловск"  инвентарный номер 000005824</t>
  </si>
  <si>
    <t>Капитальный ремонт участка тепловой сети  от  выхода из ж.д. ул. Мира, 8  ж.д. до входа в ж.д. ул. Мира , 10 в г.   Калининграде   на объекте основных средств "Т/с  от котельной "Чкаловск"   инвентарный номер 000005824</t>
  </si>
  <si>
    <t xml:space="preserve">Капитальный ремонт участка тепловой сети  от ТК 7-4-12-2 до ж.д.  ул. Самаркандская  д.3-9 в г. Калининграде ,  на объекте основных средств "Т/с  от ТК 7-4-12 до ул. Батальная , 31-37 L-344м"   инвентарный номер 07-220594 </t>
  </si>
  <si>
    <t>Капитальный ремонт трубопроводов на участках тепловой сети от ТК 7-9-2 до ТК 7-9-4 по ул. Машиностроительной в районе ж.д. № 146-156 и 158-162  в г. Калининграде на объекте основных средств "Т/с от ТК 7-9 до ул. Батальная, 75-75а L=800м (1D L=1871,1м)"  инвентарный номер № 07-220410.</t>
  </si>
  <si>
    <t>Капитальный ремонт трубопроводов на участках тепловой сети:
1. По ул. Аксакова между ж.д. № 66-76 и № 78-88 в г. Калининграде на объекте основных средств "Т/с от ТК 4-29 до ул. Аксакова, 42 L=529м (1D L=1468,2м)" инв. № 07-220010.
2. По ул. Аксакова между ж.д.№ 90-100 и № 22 по ул. Куприна в г. Калининграде на объекте основных средств "Т/с от ТК 4-29 до ул. Аксакова, 108 L=916м (1D L=2490м)"  инвентарный номер № 07-220849.</t>
  </si>
  <si>
    <t>Актуализация схемы водоснабжения, водоотведения городского округа "Город Калининград".</t>
  </si>
  <si>
    <t>Субсидии на осуществление капитального ремонта переданного в пользование муниципального имущества в части бытового обслуживания</t>
  </si>
  <si>
    <t>04</t>
  </si>
  <si>
    <t>S4021</t>
  </si>
  <si>
    <t>Осуществление капитальных вложений в объекты муниципальной собственности (Техническое перевооружение с переводом на природный газ котельной по ул. Чувашская, 4 в г. Калининграде)</t>
  </si>
  <si>
    <t>И0001</t>
  </si>
  <si>
    <t>Строительство газовой котельной по ул. Берестяная в г.Калининграде</t>
  </si>
  <si>
    <t>Строительство тепловой сети с целью переключения потребителей малой угольной котельной по адресу ул. Подполковника Емельянова, 80а в г. Калининграде на централизованное теплоснабжение</t>
  </si>
  <si>
    <t xml:space="preserve">Строительство тепловой сети с целью переключения потребителей малой угольной котельной по адресу ул. Ю.Гагарина, 41-45 в г. Калининграде на централизованное теплоснабжение
</t>
  </si>
  <si>
    <t>Строительство тепловой сети с целью переключения потребителей котельной по адресу ул. Ю.Гагарина, 50-52 в г.Калининграде на централизованное теплоснабжение</t>
  </si>
  <si>
    <t>Переключение потребителей малой угольной котельной по адресу ул.Гагарина, 109 на централизованное теплоснабжение</t>
  </si>
  <si>
    <t>Переключение потребителей малой угольной котельной по адресу ул.Танковая, 4 на централизованное теплоснабжение</t>
  </si>
  <si>
    <t>Строительство сетей и сооружений водоотведения в мкр.Менделеево в г. Калининград  (1 очередь).</t>
  </si>
  <si>
    <t>2023 год</t>
  </si>
  <si>
    <t>2024 год</t>
  </si>
  <si>
    <t>Реконструкция тепловой сети с целью переключения абонентов котельной ООО "ТПК "Балтприцепром" на газовую котельную по ул. Берестяная в г. Калининграде</t>
  </si>
  <si>
    <t>Техническое перевооружение с переводом на природный газ котельной по ул. А. Невского, 188 в г. Калининграде</t>
  </si>
  <si>
    <t>Техническое перевооружение с переводом на природный газ котельной по ул. Киевская, 141а в г. Калининграде</t>
  </si>
  <si>
    <t xml:space="preserve">ИТОГО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</si>
</sst>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[$-419]mmmm\ yyyy;@"/>
  </numFmts>
  <fonts count="16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</font>
    <font>
      <sz val="10"/>
      <color indexed="8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indexed="10"/>
      <name val="Arial Cyr"/>
      <charset val="204"/>
    </font>
    <font>
      <i/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2"/>
      <color indexed="8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0" fontId="2" fillId="0" borderId="0"/>
    <xf numFmtId="0" fontId="3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3" fillId="0" borderId="0"/>
    <xf numFmtId="164" fontId="2" fillId="0" borderId="0" applyFont="0" applyFill="0" applyBorder="0" applyAlignment="0" applyProtection="0"/>
  </cellStyleXfs>
  <cellXfs count="125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6" fillId="0" borderId="0" xfId="0" applyFont="1"/>
    <xf numFmtId="165" fontId="1" fillId="0" borderId="1" xfId="0" applyNumberFormat="1" applyFont="1" applyBorder="1" applyAlignment="1">
      <alignment vertical="center" wrapText="1"/>
    </xf>
    <xf numFmtId="0" fontId="7" fillId="2" borderId="1" xfId="0" applyFont="1" applyFill="1" applyBorder="1" applyAlignment="1">
      <alignment horizontal="left" vertical="center" wrapText="1" shrinkToFit="1"/>
    </xf>
    <xf numFmtId="49" fontId="1" fillId="3" borderId="2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Border="1" applyAlignment="1">
      <alignment vertical="center"/>
    </xf>
    <xf numFmtId="49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vertical="center" wrapText="1"/>
    </xf>
    <xf numFmtId="49" fontId="1" fillId="3" borderId="1" xfId="0" applyNumberFormat="1" applyFont="1" applyFill="1" applyBorder="1" applyAlignment="1">
      <alignment vertical="center"/>
    </xf>
    <xf numFmtId="0" fontId="1" fillId="3" borderId="1" xfId="0" applyFont="1" applyFill="1" applyBorder="1" applyAlignment="1">
      <alignment vertical="center" wrapText="1"/>
    </xf>
    <xf numFmtId="165" fontId="1" fillId="3" borderId="1" xfId="0" applyNumberFormat="1" applyFont="1" applyFill="1" applyBorder="1" applyAlignment="1">
      <alignment vertical="center" wrapText="1"/>
    </xf>
    <xf numFmtId="4" fontId="1" fillId="3" borderId="1" xfId="0" applyNumberFormat="1" applyFont="1" applyFill="1" applyBorder="1" applyAlignment="1">
      <alignment vertical="center" wrapText="1"/>
    </xf>
    <xf numFmtId="49" fontId="1" fillId="3" borderId="1" xfId="0" applyNumberFormat="1" applyFont="1" applyFill="1" applyBorder="1" applyAlignment="1">
      <alignment horizontal="center" vertical="center"/>
    </xf>
    <xf numFmtId="0" fontId="0" fillId="3" borderId="0" xfId="0" applyFill="1"/>
    <xf numFmtId="49" fontId="1" fillId="0" borderId="1" xfId="0" applyNumberFormat="1" applyFont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9" fillId="0" borderId="0" xfId="0" applyFont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8" fillId="0" borderId="0" xfId="0" applyFont="1" applyAlignment="1">
      <alignment horizontal="centerContinuous" vertical="center" wrapText="1"/>
    </xf>
    <xf numFmtId="0" fontId="9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/>
    <xf numFmtId="0" fontId="9" fillId="0" borderId="3" xfId="0" applyFont="1" applyBorder="1" applyAlignment="1">
      <alignment horizontal="center" vertical="center" wrapText="1"/>
    </xf>
    <xf numFmtId="4" fontId="10" fillId="0" borderId="3" xfId="0" applyNumberFormat="1" applyFont="1" applyBorder="1"/>
    <xf numFmtId="0" fontId="1" fillId="0" borderId="1" xfId="0" applyFont="1" applyBorder="1" applyAlignment="1">
      <alignment horizontal="center" vertical="top" wrapText="1"/>
    </xf>
    <xf numFmtId="0" fontId="8" fillId="0" borderId="0" xfId="0" applyFont="1" applyAlignment="1">
      <alignment horizontal="centerContinuous" vertical="center"/>
    </xf>
    <xf numFmtId="0" fontId="9" fillId="0" borderId="1" xfId="0" applyFont="1" applyBorder="1" applyAlignment="1">
      <alignment horizontal="center" wrapText="1"/>
    </xf>
    <xf numFmtId="0" fontId="9" fillId="0" borderId="1" xfId="0" applyFont="1" applyBorder="1" applyAlignment="1">
      <alignment wrapText="1"/>
    </xf>
    <xf numFmtId="0" fontId="11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0" fontId="9" fillId="0" borderId="0" xfId="0" applyFont="1"/>
    <xf numFmtId="0" fontId="9" fillId="0" borderId="0" xfId="0" applyFont="1" applyAlignment="1">
      <alignment wrapText="1"/>
    </xf>
    <xf numFmtId="0" fontId="11" fillId="0" borderId="1" xfId="0" applyFont="1" applyBorder="1" applyAlignment="1">
      <alignment vertical="top" wrapText="1"/>
    </xf>
    <xf numFmtId="4" fontId="9" fillId="0" borderId="1" xfId="0" applyNumberFormat="1" applyFont="1" applyBorder="1" applyAlignment="1">
      <alignment wrapText="1"/>
    </xf>
    <xf numFmtId="0" fontId="9" fillId="0" borderId="0" xfId="0" applyFont="1" applyAlignment="1">
      <alignment horizontal="centerContinuous" vertical="center" wrapText="1"/>
    </xf>
    <xf numFmtId="0" fontId="11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Continuous" vertical="center" wrapText="1"/>
    </xf>
    <xf numFmtId="4" fontId="11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wrapText="1"/>
    </xf>
    <xf numFmtId="0" fontId="9" fillId="0" borderId="1" xfId="0" applyFont="1" applyBorder="1" applyAlignment="1">
      <alignment horizontal="left" wrapText="1"/>
    </xf>
    <xf numFmtId="0" fontId="9" fillId="0" borderId="1" xfId="7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vertical="center" wrapText="1"/>
    </xf>
    <xf numFmtId="4" fontId="9" fillId="0" borderId="0" xfId="0" applyNumberFormat="1" applyFont="1" applyAlignment="1">
      <alignment vertical="center"/>
    </xf>
    <xf numFmtId="4" fontId="9" fillId="0" borderId="0" xfId="0" applyNumberFormat="1" applyFont="1" applyAlignment="1">
      <alignment vertical="center" wrapText="1"/>
    </xf>
    <xf numFmtId="0" fontId="9" fillId="0" borderId="1" xfId="0" applyFont="1" applyBorder="1" applyAlignment="1">
      <alignment horizontal="centerContinuous" wrapText="1"/>
    </xf>
    <xf numFmtId="4" fontId="9" fillId="4" borderId="0" xfId="0" applyNumberFormat="1" applyFont="1" applyFill="1" applyAlignment="1">
      <alignment vertical="center" wrapText="1"/>
    </xf>
    <xf numFmtId="0" fontId="9" fillId="4" borderId="0" xfId="0" applyFont="1" applyFill="1"/>
    <xf numFmtId="4" fontId="9" fillId="5" borderId="0" xfId="0" applyNumberFormat="1" applyFont="1" applyFill="1" applyAlignment="1">
      <alignment vertical="center" wrapText="1"/>
    </xf>
    <xf numFmtId="1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7" applyFont="1" applyBorder="1" applyAlignment="1">
      <alignment horizontal="left" vertical="center" wrapText="1"/>
    </xf>
    <xf numFmtId="4" fontId="9" fillId="0" borderId="0" xfId="0" applyNumberFormat="1" applyFont="1" applyAlignment="1">
      <alignment wrapText="1"/>
    </xf>
    <xf numFmtId="4" fontId="9" fillId="0" borderId="1" xfId="0" applyNumberFormat="1" applyFont="1" applyBorder="1" applyAlignment="1">
      <alignment horizontal="centerContinuous" wrapText="1"/>
    </xf>
    <xf numFmtId="4" fontId="9" fillId="0" borderId="1" xfId="0" applyNumberFormat="1" applyFont="1" applyBorder="1" applyAlignment="1">
      <alignment horizontal="center" vertical="center" wrapText="1"/>
    </xf>
    <xf numFmtId="4" fontId="9" fillId="0" borderId="0" xfId="0" applyNumberFormat="1" applyFont="1"/>
    <xf numFmtId="0" fontId="9" fillId="0" borderId="1" xfId="7" applyFont="1" applyBorder="1" applyAlignment="1">
      <alignment vertical="center" wrapText="1"/>
    </xf>
    <xf numFmtId="4" fontId="9" fillId="0" borderId="1" xfId="0" applyNumberFormat="1" applyFont="1" applyBorder="1" applyAlignment="1">
      <alignment horizontal="right" vertical="center" wrapText="1"/>
    </xf>
    <xf numFmtId="0" fontId="14" fillId="0" borderId="1" xfId="7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4" fontId="9" fillId="0" borderId="1" xfId="0" applyNumberFormat="1" applyFont="1" applyBorder="1" applyAlignment="1">
      <alignment vertical="center"/>
    </xf>
    <xf numFmtId="1" fontId="9" fillId="0" borderId="0" xfId="0" applyNumberFormat="1" applyFont="1" applyAlignment="1">
      <alignment wrapText="1"/>
    </xf>
    <xf numFmtId="4" fontId="14" fillId="0" borderId="1" xfId="0" applyNumberFormat="1" applyFont="1" applyBorder="1" applyAlignment="1">
      <alignment vertical="center" wrapText="1"/>
    </xf>
    <xf numFmtId="165" fontId="9" fillId="0" borderId="1" xfId="0" applyNumberFormat="1" applyFont="1" applyBorder="1" applyAlignment="1">
      <alignment horizontal="center" vertical="center" wrapText="1"/>
    </xf>
    <xf numFmtId="4" fontId="0" fillId="0" borderId="0" xfId="0" applyNumberFormat="1" applyAlignment="1">
      <alignment wrapText="1"/>
    </xf>
    <xf numFmtId="0" fontId="9" fillId="0" borderId="0" xfId="7" applyFont="1" applyAlignment="1">
      <alignment horizontal="left" vertical="center" wrapText="1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1" fontId="14" fillId="0" borderId="1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right" vertical="center" wrapText="1"/>
    </xf>
    <xf numFmtId="49" fontId="9" fillId="0" borderId="1" xfId="0" applyNumberFormat="1" applyFont="1" applyBorder="1" applyAlignment="1">
      <alignment horizontal="left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2" fontId="14" fillId="0" borderId="1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3" fontId="14" fillId="0" borderId="1" xfId="0" applyNumberFormat="1" applyFont="1" applyBorder="1" applyAlignment="1">
      <alignment horizontal="center" vertical="center" wrapText="1"/>
    </xf>
    <xf numFmtId="0" fontId="14" fillId="0" borderId="1" xfId="7" applyFont="1" applyBorder="1" applyAlignment="1">
      <alignment vertical="center" wrapText="1"/>
    </xf>
    <xf numFmtId="0" fontId="8" fillId="0" borderId="0" xfId="0" applyFont="1" applyAlignment="1">
      <alignment wrapText="1"/>
    </xf>
    <xf numFmtId="1" fontId="14" fillId="0" borderId="1" xfId="0" applyNumberFormat="1" applyFont="1" applyBorder="1" applyAlignment="1">
      <alignment horizontal="center" wrapText="1"/>
    </xf>
    <xf numFmtId="0" fontId="1" fillId="0" borderId="0" xfId="0" applyFont="1"/>
    <xf numFmtId="4" fontId="14" fillId="0" borderId="1" xfId="0" applyNumberFormat="1" applyFont="1" applyBorder="1" applyAlignment="1">
      <alignment wrapText="1"/>
    </xf>
    <xf numFmtId="0" fontId="14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wrapText="1"/>
    </xf>
    <xf numFmtId="0" fontId="8" fillId="0" borderId="1" xfId="0" applyFont="1" applyBorder="1" applyAlignment="1">
      <alignment horizontal="left" vertical="center" wrapText="1"/>
    </xf>
    <xf numFmtId="0" fontId="8" fillId="0" borderId="7" xfId="0" applyFont="1" applyBorder="1" applyAlignment="1">
      <alignment vertical="top" wrapText="1"/>
    </xf>
    <xf numFmtId="0" fontId="8" fillId="0" borderId="8" xfId="0" applyFont="1" applyBorder="1" applyAlignment="1">
      <alignment vertical="top" wrapText="1"/>
    </xf>
    <xf numFmtId="0" fontId="8" fillId="0" borderId="9" xfId="0" applyFont="1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8" fillId="0" borderId="4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left" wrapText="1"/>
    </xf>
    <xf numFmtId="49" fontId="14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165" fontId="14" fillId="0" borderId="7" xfId="0" applyNumberFormat="1" applyFont="1" applyBorder="1" applyAlignment="1">
      <alignment horizontal="center" vertical="center" wrapText="1"/>
    </xf>
    <xf numFmtId="165" fontId="14" fillId="0" borderId="3" xfId="0" applyNumberFormat="1" applyFont="1" applyBorder="1" applyAlignment="1">
      <alignment horizontal="center" vertical="center" wrapText="1"/>
    </xf>
    <xf numFmtId="49" fontId="14" fillId="0" borderId="7" xfId="0" applyNumberFormat="1" applyFont="1" applyBorder="1" applyAlignment="1">
      <alignment horizontal="center" vertical="center" wrapText="1"/>
    </xf>
    <xf numFmtId="49" fontId="14" fillId="0" borderId="3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center" wrapText="1"/>
    </xf>
  </cellXfs>
  <cellStyles count="9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3" xr:uid="{00000000-0005-0000-0000-000003000000}"/>
    <cellStyle name="Обычный 5" xfId="4" xr:uid="{00000000-0005-0000-0000-000004000000}"/>
    <cellStyle name="Обычный 6" xfId="5" xr:uid="{00000000-0005-0000-0000-000005000000}"/>
    <cellStyle name="Обычный 6 2" xfId="6" xr:uid="{00000000-0005-0000-0000-000006000000}"/>
    <cellStyle name="Обычный_Коммуналка0109" xfId="7" xr:uid="{00000000-0005-0000-0000-000007000000}"/>
    <cellStyle name="Финансовый 2" xfId="8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7"/>
  <sheetViews>
    <sheetView topLeftCell="A7" workbookViewId="0">
      <selection activeCell="B8" sqref="B8:C8"/>
    </sheetView>
  </sheetViews>
  <sheetFormatPr defaultRowHeight="12.75" x14ac:dyDescent="0.2"/>
  <cols>
    <col min="1" max="1" width="45.5703125" customWidth="1"/>
    <col min="2" max="2" width="9.28515625" customWidth="1"/>
    <col min="3" max="3" width="12" customWidth="1"/>
    <col min="4" max="4" width="14.7109375" customWidth="1"/>
    <col min="5" max="5" width="11.7109375" customWidth="1"/>
    <col min="6" max="6" width="9.7109375" customWidth="1"/>
  </cols>
  <sheetData>
    <row r="1" spans="1:6" ht="18.75" x14ac:dyDescent="0.2">
      <c r="A1" s="25" t="s">
        <v>103</v>
      </c>
      <c r="B1" s="25"/>
      <c r="C1" s="24"/>
      <c r="D1" s="24"/>
      <c r="E1" s="24"/>
      <c r="F1" s="24"/>
    </row>
    <row r="3" spans="1:6" ht="18.75" x14ac:dyDescent="0.2">
      <c r="A3" s="22" t="s">
        <v>94</v>
      </c>
      <c r="B3" s="91"/>
      <c r="C3" s="91"/>
      <c r="D3" s="91"/>
      <c r="E3" s="91"/>
      <c r="F3" s="91"/>
    </row>
    <row r="4" spans="1:6" ht="37.5" x14ac:dyDescent="0.2">
      <c r="A4" s="22" t="s">
        <v>95</v>
      </c>
      <c r="B4" s="91"/>
      <c r="C4" s="91"/>
      <c r="D4" s="91"/>
      <c r="E4" s="91"/>
      <c r="F4" s="91"/>
    </row>
    <row r="5" spans="1:6" ht="18.75" x14ac:dyDescent="0.2">
      <c r="A5" s="22" t="s">
        <v>96</v>
      </c>
      <c r="B5" s="91"/>
      <c r="C5" s="91"/>
      <c r="D5" s="91"/>
      <c r="E5" s="91"/>
      <c r="F5" s="91"/>
    </row>
    <row r="6" spans="1:6" ht="37.5" x14ac:dyDescent="0.2">
      <c r="A6" s="22" t="s">
        <v>97</v>
      </c>
      <c r="B6" s="91"/>
      <c r="C6" s="91"/>
      <c r="D6" s="91"/>
      <c r="E6" s="91"/>
      <c r="F6" s="91"/>
    </row>
    <row r="7" spans="1:6" ht="37.5" x14ac:dyDescent="0.2">
      <c r="A7" s="22" t="s">
        <v>98</v>
      </c>
      <c r="B7" s="91"/>
      <c r="C7" s="91"/>
      <c r="D7" s="91"/>
      <c r="E7" s="91"/>
      <c r="F7" s="91"/>
    </row>
    <row r="8" spans="1:6" ht="18.75" x14ac:dyDescent="0.2">
      <c r="A8" s="22" t="s">
        <v>99</v>
      </c>
      <c r="B8" s="91"/>
      <c r="C8" s="91"/>
      <c r="D8" s="91"/>
      <c r="E8" s="91"/>
      <c r="F8" s="91"/>
    </row>
    <row r="9" spans="1:6" ht="18.75" x14ac:dyDescent="0.2">
      <c r="A9" s="22" t="s">
        <v>100</v>
      </c>
      <c r="B9" s="91"/>
      <c r="C9" s="91"/>
      <c r="D9" s="91"/>
      <c r="E9" s="91"/>
      <c r="F9" s="91"/>
    </row>
    <row r="10" spans="1:6" ht="57" customHeight="1" x14ac:dyDescent="0.2">
      <c r="A10" s="92" t="s">
        <v>101</v>
      </c>
      <c r="B10" s="96" t="s">
        <v>127</v>
      </c>
      <c r="C10" s="97"/>
      <c r="D10" s="97"/>
      <c r="E10" s="97"/>
      <c r="F10" s="98"/>
    </row>
    <row r="11" spans="1:6" ht="63.75" x14ac:dyDescent="0.2">
      <c r="A11" s="93"/>
      <c r="B11" s="30" t="s">
        <v>125</v>
      </c>
      <c r="C11" s="30" t="s">
        <v>129</v>
      </c>
      <c r="D11" s="30" t="s">
        <v>128</v>
      </c>
      <c r="E11" s="30" t="s">
        <v>130</v>
      </c>
      <c r="F11" s="30" t="s">
        <v>131</v>
      </c>
    </row>
    <row r="12" spans="1:6" ht="15.75" x14ac:dyDescent="0.2">
      <c r="A12" s="94"/>
      <c r="B12" s="28">
        <v>2021</v>
      </c>
      <c r="C12" s="29"/>
      <c r="D12" s="29"/>
      <c r="E12" s="29"/>
      <c r="F12" s="29"/>
    </row>
    <row r="13" spans="1:6" ht="15.75" x14ac:dyDescent="0.2">
      <c r="A13" s="94"/>
      <c r="B13" s="26">
        <v>2022</v>
      </c>
      <c r="C13" s="27"/>
      <c r="D13" s="27"/>
      <c r="E13" s="27"/>
      <c r="F13" s="27"/>
    </row>
    <row r="14" spans="1:6" ht="15.75" x14ac:dyDescent="0.2">
      <c r="A14" s="94"/>
      <c r="B14" s="26">
        <v>2023</v>
      </c>
      <c r="C14" s="27"/>
      <c r="D14" s="27"/>
      <c r="E14" s="27"/>
      <c r="F14" s="27"/>
    </row>
    <row r="15" spans="1:6" ht="15.75" x14ac:dyDescent="0.2">
      <c r="A15" s="94"/>
      <c r="B15" s="26" t="s">
        <v>126</v>
      </c>
      <c r="C15" s="27"/>
      <c r="D15" s="27"/>
      <c r="E15" s="27"/>
      <c r="F15" s="27"/>
    </row>
    <row r="16" spans="1:6" ht="107.25" customHeight="1" x14ac:dyDescent="0.2">
      <c r="A16" s="95"/>
      <c r="B16" s="91" t="s">
        <v>124</v>
      </c>
      <c r="C16" s="91"/>
      <c r="D16" s="91"/>
      <c r="E16" s="91"/>
      <c r="F16" s="91"/>
    </row>
    <row r="17" spans="1:6" ht="75" x14ac:dyDescent="0.2">
      <c r="A17" s="22" t="s">
        <v>102</v>
      </c>
      <c r="B17" s="91"/>
      <c r="C17" s="91"/>
      <c r="D17" s="91"/>
      <c r="E17" s="91"/>
      <c r="F17" s="91"/>
    </row>
  </sheetData>
  <mergeCells count="11">
    <mergeCell ref="B9:F9"/>
    <mergeCell ref="B17:F17"/>
    <mergeCell ref="A10:A16"/>
    <mergeCell ref="B10:F10"/>
    <mergeCell ref="B16:F16"/>
    <mergeCell ref="B8:F8"/>
    <mergeCell ref="B7:F7"/>
    <mergeCell ref="B3:F3"/>
    <mergeCell ref="B4:F4"/>
    <mergeCell ref="B5:F5"/>
    <mergeCell ref="B6:F6"/>
  </mergeCells>
  <phoneticPr fontId="12" type="noConversion"/>
  <pageMargins left="1.1811023622047245" right="0.59055118110236227" top="0.78740157480314965" bottom="0.78740157480314965" header="0.31496062992125984" footer="0.31496062992125984"/>
  <pageSetup paperSize="9" scale="8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H18"/>
  <sheetViews>
    <sheetView workbookViewId="0"/>
  </sheetViews>
  <sheetFormatPr defaultColWidth="8.85546875" defaultRowHeight="15.75" x14ac:dyDescent="0.25"/>
  <cols>
    <col min="1" max="1" width="21" style="37" customWidth="1"/>
    <col min="2" max="2" width="30.5703125" style="37" customWidth="1"/>
    <col min="3" max="3" width="26" style="37" customWidth="1"/>
    <col min="4" max="4" width="16.85546875" style="37" customWidth="1"/>
    <col min="5" max="5" width="9.7109375" style="37" bestFit="1" customWidth="1"/>
    <col min="6" max="6" width="12.5703125" style="37" customWidth="1"/>
    <col min="7" max="7" width="11.7109375" style="37" customWidth="1"/>
    <col min="8" max="8" width="11.140625" style="37" customWidth="1"/>
    <col min="9" max="16384" width="8.85546875" style="37"/>
  </cols>
  <sheetData>
    <row r="1" spans="1:8" ht="18.75" x14ac:dyDescent="0.25">
      <c r="A1" s="25" t="s">
        <v>157</v>
      </c>
      <c r="B1" s="41"/>
      <c r="C1" s="41"/>
      <c r="D1" s="41"/>
      <c r="E1" s="41"/>
      <c r="F1" s="41"/>
      <c r="G1" s="41"/>
      <c r="H1" s="41"/>
    </row>
    <row r="2" spans="1:8" ht="18.75" x14ac:dyDescent="0.25">
      <c r="A2" s="25" t="s">
        <v>158</v>
      </c>
      <c r="B2" s="41"/>
      <c r="C2" s="41"/>
      <c r="D2" s="41"/>
      <c r="E2" s="41"/>
      <c r="F2" s="41"/>
      <c r="G2" s="41"/>
      <c r="H2" s="41"/>
    </row>
    <row r="4" spans="1:8" ht="26.45" customHeight="1" x14ac:dyDescent="0.25">
      <c r="A4" s="120" t="s">
        <v>156</v>
      </c>
      <c r="B4" s="120" t="s">
        <v>112</v>
      </c>
      <c r="C4" s="120" t="s">
        <v>113</v>
      </c>
      <c r="D4" s="120" t="s">
        <v>133</v>
      </c>
      <c r="E4" s="120" t="s">
        <v>114</v>
      </c>
      <c r="F4" s="43" t="s">
        <v>115</v>
      </c>
      <c r="G4" s="43"/>
      <c r="H4" s="120" t="s">
        <v>119</v>
      </c>
    </row>
    <row r="5" spans="1:8" ht="26.45" customHeight="1" x14ac:dyDescent="0.25">
      <c r="A5" s="121"/>
      <c r="B5" s="121"/>
      <c r="C5" s="121"/>
      <c r="D5" s="121"/>
      <c r="E5" s="121"/>
      <c r="F5" s="26" t="s">
        <v>150</v>
      </c>
      <c r="G5" s="26" t="s">
        <v>151</v>
      </c>
      <c r="H5" s="121"/>
    </row>
    <row r="6" spans="1:8" x14ac:dyDescent="0.25">
      <c r="A6" s="32">
        <v>1</v>
      </c>
      <c r="B6" s="32">
        <v>2</v>
      </c>
      <c r="C6" s="32">
        <v>3</v>
      </c>
      <c r="D6" s="32">
        <v>4</v>
      </c>
      <c r="E6" s="32">
        <v>5</v>
      </c>
      <c r="F6" s="32">
        <v>6</v>
      </c>
      <c r="G6" s="32">
        <v>7</v>
      </c>
      <c r="H6" s="32">
        <v>8</v>
      </c>
    </row>
    <row r="7" spans="1:8" x14ac:dyDescent="0.25">
      <c r="A7" s="32" t="s">
        <v>152</v>
      </c>
      <c r="B7" s="123" t="s">
        <v>153</v>
      </c>
      <c r="C7" s="123"/>
      <c r="D7" s="123"/>
      <c r="E7" s="123"/>
      <c r="F7" s="123"/>
      <c r="G7" s="123"/>
      <c r="H7" s="123"/>
    </row>
    <row r="8" spans="1:8" x14ac:dyDescent="0.25">
      <c r="A8" s="32" t="s">
        <v>152</v>
      </c>
      <c r="B8" s="123" t="s">
        <v>154</v>
      </c>
      <c r="C8" s="123"/>
      <c r="D8" s="32"/>
      <c r="E8" s="32"/>
      <c r="F8" s="32"/>
      <c r="G8" s="32"/>
      <c r="H8" s="32"/>
    </row>
    <row r="9" spans="1:8" x14ac:dyDescent="0.25">
      <c r="A9" s="32" t="s">
        <v>152</v>
      </c>
      <c r="B9" s="123" t="s">
        <v>155</v>
      </c>
      <c r="C9" s="123"/>
      <c r="D9" s="32"/>
      <c r="E9" s="32"/>
      <c r="F9" s="32"/>
      <c r="G9" s="32"/>
      <c r="H9" s="32"/>
    </row>
    <row r="10" spans="1:8" x14ac:dyDescent="0.25">
      <c r="A10" s="32" t="s">
        <v>1</v>
      </c>
      <c r="B10" s="124" t="s">
        <v>1</v>
      </c>
      <c r="C10" s="124"/>
      <c r="D10" s="32"/>
      <c r="E10" s="32"/>
      <c r="F10" s="32"/>
      <c r="G10" s="32"/>
      <c r="H10" s="32"/>
    </row>
    <row r="11" spans="1:8" x14ac:dyDescent="0.25">
      <c r="A11" s="32" t="s">
        <v>152</v>
      </c>
      <c r="B11" s="123" t="s">
        <v>117</v>
      </c>
      <c r="C11" s="123"/>
      <c r="D11" s="32"/>
      <c r="E11" s="32"/>
      <c r="F11" s="32"/>
      <c r="G11" s="32"/>
      <c r="H11" s="32"/>
    </row>
    <row r="12" spans="1:8" x14ac:dyDescent="0.25">
      <c r="A12" s="32" t="s">
        <v>21</v>
      </c>
      <c r="B12" s="33" t="s">
        <v>118</v>
      </c>
      <c r="C12" s="32"/>
      <c r="D12" s="32"/>
      <c r="E12" s="32"/>
      <c r="F12" s="32"/>
      <c r="G12" s="32"/>
      <c r="H12" s="32"/>
    </row>
    <row r="13" spans="1:8" x14ac:dyDescent="0.25">
      <c r="A13" s="32" t="s">
        <v>21</v>
      </c>
      <c r="B13" s="33" t="s">
        <v>118</v>
      </c>
      <c r="C13" s="32"/>
      <c r="D13" s="32"/>
      <c r="E13" s="32"/>
      <c r="F13" s="32"/>
      <c r="G13" s="32"/>
      <c r="H13" s="32"/>
    </row>
    <row r="14" spans="1:8" x14ac:dyDescent="0.25">
      <c r="A14" s="32" t="s">
        <v>152</v>
      </c>
      <c r="B14" s="123" t="s">
        <v>153</v>
      </c>
      <c r="C14" s="123"/>
      <c r="D14" s="123"/>
      <c r="E14" s="123"/>
      <c r="F14" s="123"/>
      <c r="G14" s="123"/>
      <c r="H14" s="123"/>
    </row>
    <row r="15" spans="1:8" x14ac:dyDescent="0.25">
      <c r="A15" s="32" t="s">
        <v>152</v>
      </c>
      <c r="B15" s="123" t="s">
        <v>154</v>
      </c>
      <c r="C15" s="123"/>
      <c r="D15" s="32"/>
      <c r="E15" s="32"/>
      <c r="F15" s="32"/>
      <c r="G15" s="32"/>
      <c r="H15" s="32"/>
    </row>
    <row r="16" spans="1:8" x14ac:dyDescent="0.25">
      <c r="A16" s="32" t="s">
        <v>152</v>
      </c>
      <c r="B16" s="123" t="s">
        <v>155</v>
      </c>
      <c r="C16" s="123"/>
      <c r="D16" s="32"/>
      <c r="E16" s="32"/>
      <c r="F16" s="32"/>
      <c r="G16" s="32"/>
      <c r="H16" s="32"/>
    </row>
    <row r="17" spans="1:8" x14ac:dyDescent="0.25">
      <c r="A17" s="32" t="s">
        <v>21</v>
      </c>
      <c r="B17" s="33" t="s">
        <v>118</v>
      </c>
      <c r="C17" s="32"/>
      <c r="D17" s="32"/>
      <c r="E17" s="32"/>
      <c r="F17" s="32"/>
      <c r="G17" s="32"/>
      <c r="H17" s="32"/>
    </row>
    <row r="18" spans="1:8" x14ac:dyDescent="0.25">
      <c r="A18" s="32" t="s">
        <v>21</v>
      </c>
      <c r="B18" s="33" t="s">
        <v>118</v>
      </c>
      <c r="C18" s="32"/>
      <c r="D18" s="32"/>
      <c r="E18" s="32"/>
      <c r="F18" s="32"/>
      <c r="G18" s="32"/>
      <c r="H18" s="32"/>
    </row>
  </sheetData>
  <mergeCells count="14">
    <mergeCell ref="B7:H7"/>
    <mergeCell ref="B16:C16"/>
    <mergeCell ref="B11:C11"/>
    <mergeCell ref="B15:C15"/>
    <mergeCell ref="B14:H14"/>
    <mergeCell ref="B10:C10"/>
    <mergeCell ref="B8:C8"/>
    <mergeCell ref="B9:C9"/>
    <mergeCell ref="H4:H5"/>
    <mergeCell ref="E4:E5"/>
    <mergeCell ref="A4:A5"/>
    <mergeCell ref="B4:B5"/>
    <mergeCell ref="C4:C5"/>
    <mergeCell ref="D4:D5"/>
  </mergeCells>
  <phoneticPr fontId="12" type="noConversion"/>
  <printOptions horizontalCentered="1"/>
  <pageMargins left="0.78740157480314965" right="0.78740157480314965" top="1.1811023622047245" bottom="0.59055118110236227" header="0.31496062992125984" footer="0.31496062992125984"/>
  <pageSetup paperSize="9" scale="94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17"/>
  <sheetViews>
    <sheetView workbookViewId="0">
      <selection activeCell="B8" sqref="B8:C8"/>
    </sheetView>
  </sheetViews>
  <sheetFormatPr defaultRowHeight="12.75" x14ac:dyDescent="0.2"/>
  <cols>
    <col min="1" max="1" width="45.85546875" customWidth="1"/>
    <col min="2" max="2" width="9" customWidth="1"/>
    <col min="3" max="3" width="11" customWidth="1"/>
    <col min="4" max="4" width="13.28515625" customWidth="1"/>
    <col min="5" max="5" width="12.140625" customWidth="1"/>
    <col min="6" max="6" width="12.28515625" customWidth="1"/>
  </cols>
  <sheetData>
    <row r="1" spans="1:6" ht="18.75" x14ac:dyDescent="0.2">
      <c r="A1" s="25" t="s">
        <v>111</v>
      </c>
      <c r="B1" s="25"/>
      <c r="C1" s="24"/>
      <c r="D1" s="24"/>
      <c r="E1" s="24"/>
      <c r="F1" s="24"/>
    </row>
    <row r="3" spans="1:6" ht="18.75" x14ac:dyDescent="0.2">
      <c r="A3" s="22" t="s">
        <v>104</v>
      </c>
      <c r="B3" s="96"/>
      <c r="C3" s="97"/>
      <c r="D3" s="97"/>
      <c r="E3" s="97"/>
      <c r="F3" s="98"/>
    </row>
    <row r="4" spans="1:6" ht="37.5" x14ac:dyDescent="0.2">
      <c r="A4" s="22" t="s">
        <v>105</v>
      </c>
      <c r="B4" s="96"/>
      <c r="C4" s="97"/>
      <c r="D4" s="97"/>
      <c r="E4" s="97"/>
      <c r="F4" s="98"/>
    </row>
    <row r="5" spans="1:6" ht="18.75" x14ac:dyDescent="0.2">
      <c r="A5" s="22" t="s">
        <v>106</v>
      </c>
      <c r="B5" s="96"/>
      <c r="C5" s="97"/>
      <c r="D5" s="97"/>
      <c r="E5" s="97"/>
      <c r="F5" s="98"/>
    </row>
    <row r="6" spans="1:6" ht="18.75" x14ac:dyDescent="0.2">
      <c r="A6" s="22" t="s">
        <v>107</v>
      </c>
      <c r="B6" s="96"/>
      <c r="C6" s="97"/>
      <c r="D6" s="97"/>
      <c r="E6" s="97"/>
      <c r="F6" s="98"/>
    </row>
    <row r="7" spans="1:6" ht="18.75" x14ac:dyDescent="0.2">
      <c r="A7" s="22" t="s">
        <v>108</v>
      </c>
      <c r="B7" s="96"/>
      <c r="C7" s="97"/>
      <c r="D7" s="97"/>
      <c r="E7" s="97"/>
      <c r="F7" s="98"/>
    </row>
    <row r="8" spans="1:6" ht="18.75" x14ac:dyDescent="0.2">
      <c r="A8" s="22" t="s">
        <v>109</v>
      </c>
      <c r="B8" s="96"/>
      <c r="C8" s="97"/>
      <c r="D8" s="97"/>
      <c r="E8" s="97"/>
      <c r="F8" s="98"/>
    </row>
    <row r="9" spans="1:6" ht="46.9" customHeight="1" x14ac:dyDescent="0.2">
      <c r="A9" s="92" t="s">
        <v>101</v>
      </c>
      <c r="B9" s="96" t="s">
        <v>127</v>
      </c>
      <c r="C9" s="97"/>
      <c r="D9" s="97"/>
      <c r="E9" s="97"/>
      <c r="F9" s="98"/>
    </row>
    <row r="10" spans="1:6" ht="63.75" x14ac:dyDescent="0.2">
      <c r="A10" s="93"/>
      <c r="B10" s="30" t="s">
        <v>125</v>
      </c>
      <c r="C10" s="30" t="s">
        <v>129</v>
      </c>
      <c r="D10" s="30" t="s">
        <v>128</v>
      </c>
      <c r="E10" s="30" t="s">
        <v>130</v>
      </c>
      <c r="F10" s="30" t="s">
        <v>131</v>
      </c>
    </row>
    <row r="11" spans="1:6" ht="15.75" x14ac:dyDescent="0.2">
      <c r="A11" s="94"/>
      <c r="B11" s="28">
        <v>2021</v>
      </c>
      <c r="C11" s="29"/>
      <c r="D11" s="29"/>
      <c r="E11" s="29"/>
      <c r="F11" s="29"/>
    </row>
    <row r="12" spans="1:6" ht="15.75" x14ac:dyDescent="0.2">
      <c r="A12" s="94"/>
      <c r="B12" s="26">
        <v>2022</v>
      </c>
      <c r="C12" s="27"/>
      <c r="D12" s="27"/>
      <c r="E12" s="27"/>
      <c r="F12" s="27"/>
    </row>
    <row r="13" spans="1:6" ht="15.75" x14ac:dyDescent="0.2">
      <c r="A13" s="94"/>
      <c r="B13" s="26">
        <v>2023</v>
      </c>
      <c r="C13" s="27"/>
      <c r="D13" s="27"/>
      <c r="E13" s="27"/>
      <c r="F13" s="27"/>
    </row>
    <row r="14" spans="1:6" ht="15.75" x14ac:dyDescent="0.2">
      <c r="A14" s="94"/>
      <c r="B14" s="26" t="s">
        <v>126</v>
      </c>
      <c r="C14" s="27"/>
      <c r="D14" s="27"/>
      <c r="E14" s="27"/>
      <c r="F14" s="27"/>
    </row>
    <row r="15" spans="1:6" ht="81.599999999999994" customHeight="1" x14ac:dyDescent="0.2">
      <c r="A15" s="95"/>
      <c r="B15" s="91" t="s">
        <v>124</v>
      </c>
      <c r="C15" s="91"/>
      <c r="D15" s="91"/>
      <c r="E15" s="91"/>
      <c r="F15" s="91"/>
    </row>
    <row r="16" spans="1:6" ht="56.25" x14ac:dyDescent="0.2">
      <c r="A16" s="22" t="s">
        <v>110</v>
      </c>
      <c r="B16" s="96"/>
      <c r="C16" s="97"/>
      <c r="D16" s="97"/>
      <c r="E16" s="97"/>
      <c r="F16" s="98"/>
    </row>
    <row r="17" ht="18" customHeight="1" x14ac:dyDescent="0.2"/>
  </sheetData>
  <mergeCells count="10">
    <mergeCell ref="B16:F16"/>
    <mergeCell ref="A9:A15"/>
    <mergeCell ref="B9:F9"/>
    <mergeCell ref="B15:F15"/>
    <mergeCell ref="B7:F7"/>
    <mergeCell ref="B3:F3"/>
    <mergeCell ref="B4:F4"/>
    <mergeCell ref="B5:F5"/>
    <mergeCell ref="B6:F6"/>
    <mergeCell ref="B8:F8"/>
  </mergeCells>
  <phoneticPr fontId="12" type="noConversion"/>
  <pageMargins left="1.1811023622047245" right="0.59055118110236227" top="0.78740157480314965" bottom="0.78740157480314965" header="0.31496062992125984" footer="0.31496062992125984"/>
  <pageSetup paperSize="9" scale="8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A23"/>
  <sheetViews>
    <sheetView zoomScale="85" zoomScaleNormal="85" workbookViewId="0">
      <pane xSplit="6" ySplit="6" topLeftCell="G7" activePane="bottomRight" state="frozen"/>
      <selection pane="topRight" activeCell="G1" sqref="G1"/>
      <selection pane="bottomLeft" activeCell="A7" sqref="A7"/>
      <selection pane="bottomRight" activeCell="J1" sqref="J1:J65536"/>
    </sheetView>
  </sheetViews>
  <sheetFormatPr defaultColWidth="8.85546875" defaultRowHeight="15.75" x14ac:dyDescent="0.25"/>
  <cols>
    <col min="1" max="1" width="15.140625" style="38" customWidth="1"/>
    <col min="2" max="2" width="14.140625" style="38" customWidth="1"/>
    <col min="3" max="3" width="6.5703125" style="38" bestFit="1" customWidth="1"/>
    <col min="4" max="4" width="11.28515625" style="38" customWidth="1"/>
    <col min="5" max="5" width="16.42578125" style="38" customWidth="1"/>
    <col min="6" max="6" width="46.7109375" style="38" customWidth="1"/>
    <col min="7" max="7" width="29.28515625" style="38" customWidth="1"/>
    <col min="8" max="8" width="11.140625" style="38" customWidth="1"/>
    <col min="9" max="9" width="11.42578125" style="38" customWidth="1"/>
    <col min="10" max="10" width="14.85546875" style="38" customWidth="1"/>
    <col min="11" max="11" width="13.28515625" style="38" customWidth="1"/>
    <col min="12" max="12" width="14.28515625" style="38" customWidth="1"/>
    <col min="13" max="13" width="16.7109375" style="38" customWidth="1"/>
    <col min="14" max="14" width="14.5703125" style="38" customWidth="1"/>
    <col min="15" max="15" width="14.140625" style="38" customWidth="1"/>
    <col min="16" max="17" width="8.85546875" style="38"/>
    <col min="18" max="18" width="10.42578125" style="38" bestFit="1" customWidth="1"/>
    <col min="19" max="20" width="11.7109375" style="38" bestFit="1" customWidth="1"/>
    <col min="21" max="21" width="10.42578125" style="38" bestFit="1" customWidth="1"/>
    <col min="22" max="23" width="8.85546875" style="38"/>
    <col min="24" max="24" width="9.28515625" style="38" bestFit="1" customWidth="1"/>
    <col min="25" max="26" width="10.42578125" style="38" bestFit="1" customWidth="1"/>
    <col min="27" max="27" width="25.85546875" style="38" bestFit="1" customWidth="1"/>
    <col min="28" max="16384" width="8.85546875" style="38"/>
  </cols>
  <sheetData>
    <row r="1" spans="1:27" ht="18.75" x14ac:dyDescent="0.25">
      <c r="A1" s="25" t="s">
        <v>138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</row>
    <row r="2" spans="1:27" ht="37.5" x14ac:dyDescent="0.25">
      <c r="A2" s="25" t="s">
        <v>165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</row>
    <row r="4" spans="1:27" ht="30" customHeight="1" x14ac:dyDescent="0.25">
      <c r="A4" s="99" t="s">
        <v>136</v>
      </c>
      <c r="B4" s="99" t="s">
        <v>4</v>
      </c>
      <c r="C4" s="99" t="s">
        <v>132</v>
      </c>
      <c r="D4" s="43" t="s">
        <v>50</v>
      </c>
      <c r="E4" s="43"/>
      <c r="F4" s="99" t="s">
        <v>134</v>
      </c>
      <c r="G4" s="43" t="s">
        <v>17</v>
      </c>
      <c r="H4" s="43"/>
      <c r="I4" s="43"/>
      <c r="J4" s="43"/>
      <c r="K4" s="43" t="s">
        <v>137</v>
      </c>
      <c r="L4" s="43"/>
      <c r="M4" s="43"/>
      <c r="N4" s="43"/>
      <c r="O4" s="43"/>
      <c r="R4" s="53" t="s">
        <v>190</v>
      </c>
      <c r="S4" s="53"/>
      <c r="T4" s="53"/>
      <c r="U4" s="53"/>
      <c r="W4" s="53" t="s">
        <v>191</v>
      </c>
      <c r="X4" s="53"/>
      <c r="Y4" s="53"/>
      <c r="Z4" s="53"/>
    </row>
    <row r="5" spans="1:27" ht="47.25" x14ac:dyDescent="0.25">
      <c r="A5" s="99"/>
      <c r="B5" s="99"/>
      <c r="C5" s="99"/>
      <c r="D5" s="26" t="s">
        <v>51</v>
      </c>
      <c r="E5" s="26" t="s">
        <v>52</v>
      </c>
      <c r="F5" s="99"/>
      <c r="G5" s="26" t="s">
        <v>18</v>
      </c>
      <c r="H5" s="26" t="s">
        <v>133</v>
      </c>
      <c r="I5" s="26" t="s">
        <v>135</v>
      </c>
      <c r="J5" s="26" t="s">
        <v>58</v>
      </c>
      <c r="K5" s="26">
        <v>2020</v>
      </c>
      <c r="L5" s="26" t="s">
        <v>46</v>
      </c>
      <c r="M5" s="26">
        <v>2021</v>
      </c>
      <c r="N5" s="26">
        <v>2022</v>
      </c>
      <c r="O5" s="26">
        <v>2023</v>
      </c>
      <c r="R5" s="26">
        <v>2020</v>
      </c>
      <c r="S5" s="26">
        <v>2021</v>
      </c>
      <c r="T5" s="26">
        <v>2022</v>
      </c>
      <c r="U5" s="26">
        <v>2023</v>
      </c>
      <c r="W5" s="26">
        <v>2020</v>
      </c>
      <c r="X5" s="26">
        <v>2021</v>
      </c>
      <c r="Y5" s="26">
        <v>2022</v>
      </c>
      <c r="Z5" s="26">
        <v>2023</v>
      </c>
    </row>
    <row r="6" spans="1:27" x14ac:dyDescent="0.25">
      <c r="A6" s="26">
        <v>1</v>
      </c>
      <c r="B6" s="26">
        <v>2</v>
      </c>
      <c r="C6" s="26">
        <v>3</v>
      </c>
      <c r="D6" s="26">
        <v>4</v>
      </c>
      <c r="E6" s="26">
        <v>5</v>
      </c>
      <c r="F6" s="26">
        <v>6</v>
      </c>
      <c r="G6" s="26">
        <v>7</v>
      </c>
      <c r="H6" s="26">
        <v>8</v>
      </c>
      <c r="I6" s="26">
        <v>9</v>
      </c>
      <c r="J6" s="26">
        <v>10</v>
      </c>
      <c r="K6" s="26">
        <v>11</v>
      </c>
      <c r="L6" s="26">
        <v>12</v>
      </c>
      <c r="M6" s="26">
        <v>13</v>
      </c>
      <c r="N6" s="26">
        <v>14</v>
      </c>
      <c r="O6" s="26">
        <v>15</v>
      </c>
    </row>
    <row r="7" spans="1:27" x14ac:dyDescent="0.25">
      <c r="A7" s="47" t="s">
        <v>63</v>
      </c>
      <c r="B7" s="32" t="s">
        <v>116</v>
      </c>
      <c r="C7" s="32" t="s">
        <v>116</v>
      </c>
      <c r="D7" s="32" t="s">
        <v>116</v>
      </c>
      <c r="E7" s="32" t="s">
        <v>116</v>
      </c>
      <c r="F7" s="48" t="s">
        <v>180</v>
      </c>
      <c r="G7" s="32" t="s">
        <v>116</v>
      </c>
      <c r="H7" s="32" t="s">
        <v>116</v>
      </c>
      <c r="I7" s="32" t="s">
        <v>116</v>
      </c>
      <c r="J7" s="32" t="s">
        <v>116</v>
      </c>
      <c r="K7" s="50">
        <f>K8+K10+K12+K16</f>
        <v>19383.96</v>
      </c>
      <c r="L7" s="50">
        <f>L8+L10+L12+L16</f>
        <v>201082.59999999998</v>
      </c>
      <c r="M7" s="50">
        <f>M8+M10+M12+M16</f>
        <v>101616.01999999999</v>
      </c>
      <c r="N7" s="50">
        <f>N8+N10+N12+N16</f>
        <v>99466.579999999987</v>
      </c>
      <c r="O7" s="50">
        <f>O8+O10+O12+O16</f>
        <v>0</v>
      </c>
      <c r="R7" s="52">
        <v>19383.96</v>
      </c>
      <c r="S7" s="52">
        <v>101616.02</v>
      </c>
      <c r="T7" s="52">
        <v>118603.66</v>
      </c>
      <c r="U7" s="52">
        <v>19375.77</v>
      </c>
      <c r="V7" s="52"/>
      <c r="W7" s="56">
        <f>R7-K7</f>
        <v>0</v>
      </c>
      <c r="X7" s="56">
        <f>S7-M7</f>
        <v>0</v>
      </c>
      <c r="Y7" s="54">
        <f>T7-N7</f>
        <v>19137.080000000016</v>
      </c>
      <c r="Z7" s="54">
        <f>U7-O7</f>
        <v>19375.77</v>
      </c>
      <c r="AA7" s="55" t="s">
        <v>192</v>
      </c>
    </row>
    <row r="8" spans="1:27" ht="31.5" x14ac:dyDescent="0.25">
      <c r="A8" s="46" t="s">
        <v>63</v>
      </c>
      <c r="B8" s="26">
        <v>40429</v>
      </c>
      <c r="C8" s="46" t="s">
        <v>116</v>
      </c>
      <c r="D8" s="46" t="s">
        <v>116</v>
      </c>
      <c r="E8" s="46" t="s">
        <v>116</v>
      </c>
      <c r="F8" s="36" t="s">
        <v>159</v>
      </c>
      <c r="G8" s="46" t="s">
        <v>116</v>
      </c>
      <c r="H8" s="46" t="s">
        <v>116</v>
      </c>
      <c r="I8" s="46" t="s">
        <v>116</v>
      </c>
      <c r="J8" s="46" t="s">
        <v>116</v>
      </c>
      <c r="K8" s="50">
        <f>K9</f>
        <v>0</v>
      </c>
      <c r="L8" s="50">
        <f t="shared" ref="L8:L23" si="0">SUM(M8:O8)</f>
        <v>1000</v>
      </c>
      <c r="M8" s="50">
        <f>M9</f>
        <v>1000</v>
      </c>
      <c r="N8" s="50">
        <f>N9</f>
        <v>0</v>
      </c>
      <c r="O8" s="50">
        <f>O9</f>
        <v>0</v>
      </c>
      <c r="R8" s="52"/>
      <c r="S8" s="52"/>
      <c r="T8" s="52">
        <v>1000</v>
      </c>
      <c r="U8" s="52">
        <v>1000</v>
      </c>
      <c r="V8" s="52"/>
      <c r="W8" s="52"/>
      <c r="X8" s="52"/>
      <c r="Y8" s="54">
        <f>T8-N8</f>
        <v>1000</v>
      </c>
      <c r="Z8" s="54">
        <f>U8-O8</f>
        <v>1000</v>
      </c>
      <c r="AA8" s="55" t="s">
        <v>192</v>
      </c>
    </row>
    <row r="9" spans="1:27" ht="31.5" x14ac:dyDescent="0.25">
      <c r="A9" s="46" t="s">
        <v>63</v>
      </c>
      <c r="B9" s="26">
        <v>40429</v>
      </c>
      <c r="C9" s="46" t="s">
        <v>166</v>
      </c>
      <c r="D9" s="46">
        <v>27300042</v>
      </c>
      <c r="E9" s="46" t="s">
        <v>172</v>
      </c>
      <c r="F9" s="36" t="s">
        <v>181</v>
      </c>
      <c r="G9" s="26" t="s">
        <v>193</v>
      </c>
      <c r="H9" s="26" t="s">
        <v>174</v>
      </c>
      <c r="I9" s="26">
        <v>3</v>
      </c>
      <c r="J9" s="46" t="s">
        <v>182</v>
      </c>
      <c r="K9" s="50">
        <v>0</v>
      </c>
      <c r="L9" s="50">
        <f t="shared" si="0"/>
        <v>1000</v>
      </c>
      <c r="M9" s="50">
        <v>1000</v>
      </c>
      <c r="N9" s="50">
        <v>0</v>
      </c>
      <c r="O9" s="50">
        <v>0</v>
      </c>
      <c r="R9" s="52"/>
      <c r="S9" s="52"/>
      <c r="T9" s="52"/>
      <c r="U9" s="52"/>
      <c r="V9" s="52"/>
      <c r="W9" s="52"/>
      <c r="X9" s="52"/>
      <c r="Y9" s="52"/>
      <c r="Z9" s="52"/>
    </row>
    <row r="10" spans="1:27" ht="110.25" x14ac:dyDescent="0.25">
      <c r="A10" s="46" t="s">
        <v>63</v>
      </c>
      <c r="B10" s="26">
        <v>60106</v>
      </c>
      <c r="C10" s="46" t="s">
        <v>116</v>
      </c>
      <c r="D10" s="46" t="s">
        <v>116</v>
      </c>
      <c r="E10" s="46" t="s">
        <v>116</v>
      </c>
      <c r="F10" s="39" t="s">
        <v>160</v>
      </c>
      <c r="G10" s="46" t="s">
        <v>116</v>
      </c>
      <c r="H10" s="46" t="s">
        <v>116</v>
      </c>
      <c r="I10" s="46" t="s">
        <v>116</v>
      </c>
      <c r="J10" s="46" t="s">
        <v>116</v>
      </c>
      <c r="K10" s="50">
        <f>K11</f>
        <v>0</v>
      </c>
      <c r="L10" s="50">
        <f t="shared" si="0"/>
        <v>21028.44</v>
      </c>
      <c r="M10" s="50">
        <f>M11</f>
        <v>21028.44</v>
      </c>
      <c r="N10" s="50">
        <f>N11</f>
        <v>0</v>
      </c>
      <c r="O10" s="50">
        <f>O11</f>
        <v>0</v>
      </c>
      <c r="R10" s="52"/>
      <c r="S10" s="52"/>
      <c r="T10" s="52">
        <v>18137.080000000002</v>
      </c>
      <c r="U10" s="52">
        <v>18375.77</v>
      </c>
      <c r="V10" s="52"/>
      <c r="W10" s="52"/>
      <c r="X10" s="52"/>
      <c r="Y10" s="54">
        <f>T10-N10</f>
        <v>18137.080000000002</v>
      </c>
      <c r="Z10" s="54">
        <f>U10-O10</f>
        <v>18375.77</v>
      </c>
      <c r="AA10" s="55" t="s">
        <v>192</v>
      </c>
    </row>
    <row r="11" spans="1:27" ht="31.5" x14ac:dyDescent="0.25">
      <c r="A11" s="46" t="s">
        <v>63</v>
      </c>
      <c r="B11" s="26">
        <v>60106</v>
      </c>
      <c r="C11" s="46" t="s">
        <v>166</v>
      </c>
      <c r="D11" s="46">
        <v>27300042</v>
      </c>
      <c r="E11" s="46" t="s">
        <v>172</v>
      </c>
      <c r="F11" s="39" t="s">
        <v>183</v>
      </c>
      <c r="G11" s="49" t="s">
        <v>175</v>
      </c>
      <c r="H11" s="26" t="s">
        <v>174</v>
      </c>
      <c r="I11" s="26">
        <v>15</v>
      </c>
      <c r="J11" s="46" t="s">
        <v>179</v>
      </c>
      <c r="K11" s="50">
        <v>0</v>
      </c>
      <c r="L11" s="50">
        <f t="shared" si="0"/>
        <v>21028.44</v>
      </c>
      <c r="M11" s="50">
        <v>21028.44</v>
      </c>
      <c r="N11" s="50">
        <v>0</v>
      </c>
      <c r="O11" s="50">
        <v>0</v>
      </c>
      <c r="R11" s="52"/>
      <c r="S11" s="52"/>
      <c r="T11" s="52"/>
      <c r="U11" s="52"/>
      <c r="V11" s="52"/>
      <c r="W11" s="52"/>
      <c r="X11" s="52"/>
      <c r="Y11" s="52"/>
      <c r="Z11" s="52"/>
    </row>
    <row r="12" spans="1:27" ht="63" x14ac:dyDescent="0.25">
      <c r="A12" s="46" t="s">
        <v>63</v>
      </c>
      <c r="B12" s="26" t="s">
        <v>171</v>
      </c>
      <c r="C12" s="46" t="s">
        <v>116</v>
      </c>
      <c r="D12" s="46" t="s">
        <v>116</v>
      </c>
      <c r="E12" s="46" t="s">
        <v>116</v>
      </c>
      <c r="F12" s="39" t="s">
        <v>188</v>
      </c>
      <c r="G12" s="46" t="s">
        <v>116</v>
      </c>
      <c r="H12" s="46" t="s">
        <v>116</v>
      </c>
      <c r="I12" s="46" t="s">
        <v>116</v>
      </c>
      <c r="J12" s="46" t="s">
        <v>116</v>
      </c>
      <c r="K12" s="50">
        <f>K13+K14+K15</f>
        <v>0</v>
      </c>
      <c r="L12" s="50">
        <f t="shared" si="0"/>
        <v>14385.94</v>
      </c>
      <c r="M12" s="50">
        <f>M13+M14+M15</f>
        <v>14385.94</v>
      </c>
      <c r="N12" s="50">
        <f>N13+N14+N15</f>
        <v>0</v>
      </c>
      <c r="O12" s="50">
        <f>O13+O14+O15</f>
        <v>0</v>
      </c>
      <c r="R12" s="52"/>
      <c r="S12" s="52"/>
      <c r="T12" s="52"/>
      <c r="U12" s="52"/>
      <c r="V12" s="52"/>
      <c r="W12" s="52"/>
      <c r="X12" s="52"/>
      <c r="Y12" s="52"/>
      <c r="Z12" s="52"/>
    </row>
    <row r="13" spans="1:27" ht="63" x14ac:dyDescent="0.25">
      <c r="A13" s="46" t="s">
        <v>63</v>
      </c>
      <c r="B13" s="26" t="s">
        <v>171</v>
      </c>
      <c r="C13" s="46" t="s">
        <v>166</v>
      </c>
      <c r="D13" s="46">
        <v>27300042</v>
      </c>
      <c r="E13" s="46" t="s">
        <v>172</v>
      </c>
      <c r="F13" s="39" t="s">
        <v>176</v>
      </c>
      <c r="G13" s="26" t="s">
        <v>193</v>
      </c>
      <c r="H13" s="26" t="s">
        <v>174</v>
      </c>
      <c r="I13" s="26">
        <v>1</v>
      </c>
      <c r="J13" s="46" t="s">
        <v>179</v>
      </c>
      <c r="K13" s="50">
        <v>0</v>
      </c>
      <c r="L13" s="50">
        <f t="shared" si="0"/>
        <v>4664.25</v>
      </c>
      <c r="M13" s="51">
        <v>4664.25</v>
      </c>
      <c r="N13" s="50">
        <v>0</v>
      </c>
      <c r="O13" s="50">
        <v>0</v>
      </c>
      <c r="R13" s="52"/>
      <c r="S13" s="52"/>
      <c r="T13" s="52"/>
      <c r="U13" s="52"/>
      <c r="V13" s="52"/>
      <c r="W13" s="52"/>
      <c r="X13" s="52"/>
      <c r="Y13" s="52"/>
      <c r="Z13" s="52"/>
    </row>
    <row r="14" spans="1:27" ht="78.75" x14ac:dyDescent="0.25">
      <c r="A14" s="46" t="s">
        <v>63</v>
      </c>
      <c r="B14" s="26" t="s">
        <v>171</v>
      </c>
      <c r="C14" s="46" t="s">
        <v>166</v>
      </c>
      <c r="D14" s="46">
        <v>27300042</v>
      </c>
      <c r="E14" s="46" t="s">
        <v>172</v>
      </c>
      <c r="F14" s="39" t="s">
        <v>184</v>
      </c>
      <c r="G14" s="26" t="s">
        <v>193</v>
      </c>
      <c r="H14" s="26" t="s">
        <v>174</v>
      </c>
      <c r="I14" s="26">
        <v>1</v>
      </c>
      <c r="J14" s="46" t="s">
        <v>167</v>
      </c>
      <c r="K14" s="50">
        <v>0</v>
      </c>
      <c r="L14" s="50">
        <f t="shared" si="0"/>
        <v>1500</v>
      </c>
      <c r="M14" s="50">
        <v>1500</v>
      </c>
      <c r="N14" s="50">
        <v>0</v>
      </c>
      <c r="O14" s="50">
        <v>0</v>
      </c>
      <c r="R14" s="52"/>
      <c r="S14" s="52"/>
      <c r="T14" s="52"/>
      <c r="U14" s="52"/>
      <c r="V14" s="52"/>
      <c r="W14" s="52"/>
      <c r="X14" s="52"/>
      <c r="Y14" s="52"/>
      <c r="Z14" s="52"/>
    </row>
    <row r="15" spans="1:27" ht="63" x14ac:dyDescent="0.25">
      <c r="A15" s="46" t="s">
        <v>63</v>
      </c>
      <c r="B15" s="26" t="s">
        <v>171</v>
      </c>
      <c r="C15" s="26">
        <v>164</v>
      </c>
      <c r="D15" s="46">
        <v>27302142</v>
      </c>
      <c r="E15" s="46" t="s">
        <v>173</v>
      </c>
      <c r="F15" s="39" t="s">
        <v>177</v>
      </c>
      <c r="G15" s="26" t="s">
        <v>193</v>
      </c>
      <c r="H15" s="26" t="s">
        <v>174</v>
      </c>
      <c r="I15" s="26">
        <v>1</v>
      </c>
      <c r="J15" s="46" t="s">
        <v>179</v>
      </c>
      <c r="K15" s="50">
        <v>0</v>
      </c>
      <c r="L15" s="50">
        <f t="shared" si="0"/>
        <v>8221.69</v>
      </c>
      <c r="M15" s="50">
        <v>8221.69</v>
      </c>
      <c r="N15" s="50">
        <v>0</v>
      </c>
      <c r="O15" s="50">
        <v>0</v>
      </c>
      <c r="R15" s="52"/>
      <c r="S15" s="52"/>
      <c r="T15" s="52"/>
      <c r="U15" s="52"/>
      <c r="V15" s="52"/>
      <c r="W15" s="52"/>
      <c r="X15" s="52"/>
      <c r="Y15" s="52"/>
      <c r="Z15" s="52"/>
    </row>
    <row r="16" spans="1:27" ht="47.25" x14ac:dyDescent="0.25">
      <c r="A16" s="46" t="s">
        <v>63</v>
      </c>
      <c r="B16" s="26" t="s">
        <v>170</v>
      </c>
      <c r="C16" s="46" t="s">
        <v>116</v>
      </c>
      <c r="D16" s="46" t="s">
        <v>116</v>
      </c>
      <c r="E16" s="46" t="s">
        <v>116</v>
      </c>
      <c r="F16" s="39" t="s">
        <v>189</v>
      </c>
      <c r="G16" s="46" t="s">
        <v>116</v>
      </c>
      <c r="H16" s="46" t="s">
        <v>116</v>
      </c>
      <c r="I16" s="46" t="s">
        <v>116</v>
      </c>
      <c r="J16" s="46" t="s">
        <v>116</v>
      </c>
      <c r="K16" s="50">
        <f>K17+K18+K19+K20</f>
        <v>19383.96</v>
      </c>
      <c r="L16" s="50">
        <f t="shared" si="0"/>
        <v>164668.21999999997</v>
      </c>
      <c r="M16" s="50">
        <f>M17+M18+M19+M20</f>
        <v>65201.64</v>
      </c>
      <c r="N16" s="50">
        <f>N17+N18+N19+N20</f>
        <v>99466.579999999987</v>
      </c>
      <c r="O16" s="50">
        <f>O17+O18+O19+O20</f>
        <v>0</v>
      </c>
      <c r="R16" s="52"/>
      <c r="S16" s="52"/>
      <c r="T16" s="52"/>
      <c r="U16" s="52"/>
      <c r="V16" s="52"/>
      <c r="W16" s="52"/>
      <c r="X16" s="52"/>
      <c r="Y16" s="52"/>
      <c r="Z16" s="52"/>
    </row>
    <row r="17" spans="1:27" ht="47.25" x14ac:dyDescent="0.25">
      <c r="A17" s="46" t="s">
        <v>63</v>
      </c>
      <c r="B17" s="26" t="s">
        <v>170</v>
      </c>
      <c r="C17" s="46" t="s">
        <v>166</v>
      </c>
      <c r="D17" s="46">
        <v>27300042</v>
      </c>
      <c r="E17" s="46" t="s">
        <v>172</v>
      </c>
      <c r="F17" s="39" t="s">
        <v>185</v>
      </c>
      <c r="G17" s="49" t="s">
        <v>175</v>
      </c>
      <c r="H17" s="26" t="s">
        <v>174</v>
      </c>
      <c r="I17" s="26">
        <v>1</v>
      </c>
      <c r="J17" s="46" t="s">
        <v>178</v>
      </c>
      <c r="K17" s="50">
        <v>0</v>
      </c>
      <c r="L17" s="50">
        <f t="shared" si="0"/>
        <v>15512.48</v>
      </c>
      <c r="M17" s="50">
        <v>5935.91</v>
      </c>
      <c r="N17" s="50">
        <v>9576.57</v>
      </c>
      <c r="O17" s="50">
        <v>0</v>
      </c>
      <c r="R17" s="52"/>
      <c r="S17" s="52"/>
      <c r="T17" s="52"/>
      <c r="U17" s="52"/>
      <c r="V17" s="52"/>
      <c r="W17" s="52"/>
      <c r="X17" s="52"/>
      <c r="Y17" s="52"/>
      <c r="Z17" s="52"/>
    </row>
    <row r="18" spans="1:27" ht="31.5" x14ac:dyDescent="0.25">
      <c r="A18" s="46" t="s">
        <v>63</v>
      </c>
      <c r="B18" s="26" t="s">
        <v>170</v>
      </c>
      <c r="C18" s="46" t="s">
        <v>166</v>
      </c>
      <c r="D18" s="46">
        <v>27300042</v>
      </c>
      <c r="E18" s="46" t="s">
        <v>172</v>
      </c>
      <c r="F18" s="39" t="s">
        <v>161</v>
      </c>
      <c r="G18" s="49" t="s">
        <v>175</v>
      </c>
      <c r="H18" s="26" t="s">
        <v>174</v>
      </c>
      <c r="I18" s="26">
        <v>1</v>
      </c>
      <c r="J18" s="46" t="s">
        <v>168</v>
      </c>
      <c r="K18" s="50">
        <v>18325.79</v>
      </c>
      <c r="L18" s="50">
        <f>SUM(M18:O18)</f>
        <v>93240.42</v>
      </c>
      <c r="M18" s="50">
        <v>3350.41</v>
      </c>
      <c r="N18" s="50">
        <v>89890.01</v>
      </c>
      <c r="O18" s="50">
        <v>0</v>
      </c>
      <c r="R18" s="52"/>
      <c r="S18" s="52"/>
      <c r="T18" s="52"/>
      <c r="U18" s="52"/>
      <c r="V18" s="52"/>
      <c r="W18" s="52"/>
      <c r="X18" s="52"/>
      <c r="Y18" s="52"/>
      <c r="Z18" s="52"/>
    </row>
    <row r="19" spans="1:27" ht="47.25" x14ac:dyDescent="0.25">
      <c r="A19" s="46" t="s">
        <v>63</v>
      </c>
      <c r="B19" s="26" t="s">
        <v>170</v>
      </c>
      <c r="C19" s="46" t="s">
        <v>166</v>
      </c>
      <c r="D19" s="46">
        <v>27300042</v>
      </c>
      <c r="E19" s="46" t="s">
        <v>172</v>
      </c>
      <c r="F19" s="39" t="s">
        <v>162</v>
      </c>
      <c r="G19" s="49" t="s">
        <v>175</v>
      </c>
      <c r="H19" s="26" t="s">
        <v>174</v>
      </c>
      <c r="I19" s="26">
        <v>1</v>
      </c>
      <c r="J19" s="46" t="s">
        <v>167</v>
      </c>
      <c r="K19" s="50">
        <v>0</v>
      </c>
      <c r="L19" s="50">
        <f t="shared" si="0"/>
        <v>3093</v>
      </c>
      <c r="M19" s="50">
        <v>3093</v>
      </c>
      <c r="N19" s="50">
        <v>0</v>
      </c>
      <c r="O19" s="50">
        <v>0</v>
      </c>
      <c r="R19" s="52"/>
      <c r="S19" s="52"/>
      <c r="T19" s="52"/>
      <c r="U19" s="52"/>
      <c r="V19" s="52"/>
      <c r="W19" s="52"/>
      <c r="X19" s="52"/>
      <c r="Y19" s="52"/>
      <c r="Z19" s="52"/>
    </row>
    <row r="20" spans="1:27" ht="47.25" x14ac:dyDescent="0.25">
      <c r="A20" s="46" t="s">
        <v>63</v>
      </c>
      <c r="B20" s="26" t="s">
        <v>170</v>
      </c>
      <c r="C20" s="46" t="s">
        <v>166</v>
      </c>
      <c r="D20" s="46">
        <v>27300042</v>
      </c>
      <c r="E20" s="46" t="s">
        <v>172</v>
      </c>
      <c r="F20" s="39" t="s">
        <v>163</v>
      </c>
      <c r="G20" s="49" t="s">
        <v>175</v>
      </c>
      <c r="H20" s="26" t="s">
        <v>174</v>
      </c>
      <c r="I20" s="26">
        <v>1</v>
      </c>
      <c r="J20" s="46" t="s">
        <v>169</v>
      </c>
      <c r="K20" s="50">
        <v>1058.17</v>
      </c>
      <c r="L20" s="50">
        <f t="shared" si="0"/>
        <v>52822.32</v>
      </c>
      <c r="M20" s="50">
        <v>52822.32</v>
      </c>
      <c r="N20" s="50">
        <v>0</v>
      </c>
      <c r="O20" s="50">
        <v>0</v>
      </c>
      <c r="R20" s="52"/>
      <c r="S20" s="52"/>
      <c r="T20" s="52"/>
      <c r="U20" s="52"/>
      <c r="V20" s="52"/>
      <c r="W20" s="52"/>
      <c r="X20" s="52"/>
      <c r="Y20" s="52"/>
      <c r="Z20" s="52"/>
    </row>
    <row r="21" spans="1:27" x14ac:dyDescent="0.25">
      <c r="A21" s="46" t="s">
        <v>64</v>
      </c>
      <c r="B21" s="46" t="s">
        <v>116</v>
      </c>
      <c r="C21" s="46" t="s">
        <v>116</v>
      </c>
      <c r="D21" s="46" t="s">
        <v>116</v>
      </c>
      <c r="E21" s="46" t="s">
        <v>116</v>
      </c>
      <c r="F21" s="39" t="s">
        <v>186</v>
      </c>
      <c r="G21" s="46" t="s">
        <v>116</v>
      </c>
      <c r="H21" s="46" t="s">
        <v>116</v>
      </c>
      <c r="I21" s="46" t="s">
        <v>116</v>
      </c>
      <c r="J21" s="46" t="s">
        <v>116</v>
      </c>
      <c r="K21" s="50">
        <f>K22</f>
        <v>0</v>
      </c>
      <c r="L21" s="50">
        <f t="shared" si="0"/>
        <v>1271.8</v>
      </c>
      <c r="M21" s="50">
        <f t="shared" ref="M21:O22" si="1">M22</f>
        <v>1271.8</v>
      </c>
      <c r="N21" s="50">
        <f t="shared" si="1"/>
        <v>0</v>
      </c>
      <c r="O21" s="50">
        <f t="shared" si="1"/>
        <v>0</v>
      </c>
      <c r="R21" s="52">
        <v>0</v>
      </c>
      <c r="S21" s="52">
        <v>1271.8</v>
      </c>
      <c r="T21" s="52">
        <v>1366</v>
      </c>
      <c r="U21" s="52">
        <v>1460.2</v>
      </c>
      <c r="V21" s="52"/>
      <c r="W21" s="56">
        <f>R21-K21</f>
        <v>0</v>
      </c>
      <c r="X21" s="56">
        <f>S21-M21</f>
        <v>0</v>
      </c>
      <c r="Y21" s="54">
        <f>T21-N21</f>
        <v>1366</v>
      </c>
      <c r="Z21" s="54">
        <f>U21-O21</f>
        <v>1460.2</v>
      </c>
      <c r="AA21" s="55" t="s">
        <v>192</v>
      </c>
    </row>
    <row r="22" spans="1:27" ht="31.5" x14ac:dyDescent="0.25">
      <c r="A22" s="46" t="s">
        <v>64</v>
      </c>
      <c r="B22" s="26">
        <v>40207</v>
      </c>
      <c r="C22" s="46" t="s">
        <v>116</v>
      </c>
      <c r="D22" s="46" t="s">
        <v>116</v>
      </c>
      <c r="E22" s="46" t="s">
        <v>116</v>
      </c>
      <c r="F22" s="36" t="s">
        <v>164</v>
      </c>
      <c r="G22" s="46" t="s">
        <v>116</v>
      </c>
      <c r="H22" s="46" t="s">
        <v>116</v>
      </c>
      <c r="I22" s="46" t="s">
        <v>116</v>
      </c>
      <c r="J22" s="46" t="s">
        <v>116</v>
      </c>
      <c r="K22" s="50">
        <f>K23</f>
        <v>0</v>
      </c>
      <c r="L22" s="50">
        <f t="shared" si="0"/>
        <v>1271.8</v>
      </c>
      <c r="M22" s="50">
        <f t="shared" si="1"/>
        <v>1271.8</v>
      </c>
      <c r="N22" s="50">
        <f t="shared" si="1"/>
        <v>0</v>
      </c>
      <c r="O22" s="50">
        <f t="shared" si="1"/>
        <v>0</v>
      </c>
      <c r="R22" s="52"/>
      <c r="S22" s="52"/>
      <c r="T22" s="52"/>
      <c r="U22" s="52"/>
      <c r="V22" s="52"/>
      <c r="W22" s="52"/>
      <c r="X22" s="52"/>
      <c r="Y22" s="52"/>
      <c r="Z22" s="52"/>
    </row>
    <row r="23" spans="1:27" ht="110.25" x14ac:dyDescent="0.25">
      <c r="A23" s="46" t="s">
        <v>64</v>
      </c>
      <c r="B23" s="26">
        <v>40207</v>
      </c>
      <c r="C23" s="26">
        <v>38</v>
      </c>
      <c r="D23" s="46">
        <v>27300042</v>
      </c>
      <c r="E23" s="46" t="s">
        <v>173</v>
      </c>
      <c r="F23" s="36" t="s">
        <v>187</v>
      </c>
      <c r="G23" s="49" t="s">
        <v>175</v>
      </c>
      <c r="H23" s="26" t="s">
        <v>174</v>
      </c>
      <c r="I23" s="26">
        <v>29</v>
      </c>
      <c r="J23" s="46" t="s">
        <v>179</v>
      </c>
      <c r="K23" s="50">
        <v>0</v>
      </c>
      <c r="L23" s="50">
        <f t="shared" si="0"/>
        <v>1271.8</v>
      </c>
      <c r="M23" s="50">
        <v>1271.8</v>
      </c>
      <c r="N23" s="50">
        <v>0</v>
      </c>
      <c r="O23" s="50">
        <v>0</v>
      </c>
      <c r="R23" s="52"/>
      <c r="S23" s="52"/>
      <c r="T23" s="52"/>
      <c r="U23" s="52"/>
      <c r="V23" s="52"/>
      <c r="W23" s="52"/>
      <c r="X23" s="52"/>
      <c r="Y23" s="52"/>
      <c r="Z23" s="52"/>
    </row>
  </sheetData>
  <autoFilter ref="A6:AA6" xr:uid="{00000000-0009-0000-0000-000002000000}"/>
  <mergeCells count="4">
    <mergeCell ref="A4:A5"/>
    <mergeCell ref="B4:B5"/>
    <mergeCell ref="C4:C5"/>
    <mergeCell ref="F4:F5"/>
  </mergeCells>
  <phoneticPr fontId="12" type="noConversion"/>
  <pageMargins left="0.74803149606299213" right="0.74803149606299213" top="0.98425196850393704" bottom="0.98425196850393704" header="0.51181102362204722" footer="0.51181102362204722"/>
  <pageSetup paperSize="9" scale="53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U76"/>
  <sheetViews>
    <sheetView tabSelected="1" view="pageBreakPreview" topLeftCell="A49" zoomScale="55" zoomScaleNormal="55" zoomScaleSheetLayoutView="55" workbookViewId="0">
      <selection activeCell="L81" sqref="L81"/>
    </sheetView>
  </sheetViews>
  <sheetFormatPr defaultColWidth="8.85546875" defaultRowHeight="15.75" x14ac:dyDescent="0.25"/>
  <cols>
    <col min="1" max="1" width="15.140625" style="38" customWidth="1"/>
    <col min="2" max="2" width="14.140625" style="38" customWidth="1"/>
    <col min="3" max="3" width="10.42578125" style="38" hidden="1" customWidth="1"/>
    <col min="4" max="4" width="11.28515625" style="38" hidden="1" customWidth="1"/>
    <col min="5" max="5" width="13.7109375" style="38" customWidth="1"/>
    <col min="6" max="6" width="65.7109375" style="38" customWidth="1"/>
    <col min="7" max="7" width="29.28515625" style="38" customWidth="1"/>
    <col min="8" max="8" width="11.140625" style="38" customWidth="1"/>
    <col min="9" max="9" width="13.28515625" style="38" bestFit="1" customWidth="1"/>
    <col min="10" max="10" width="19.7109375" style="38" customWidth="1"/>
    <col min="11" max="12" width="13.28515625" style="38" bestFit="1" customWidth="1"/>
    <col min="13" max="13" width="3.85546875" style="38" hidden="1" customWidth="1"/>
    <col min="14" max="14" width="2.5703125" style="38" hidden="1" customWidth="1"/>
    <col min="15" max="15" width="16.7109375" style="38" customWidth="1"/>
    <col min="16" max="16" width="14.5703125" style="38" customWidth="1"/>
    <col min="17" max="17" width="15" style="38" customWidth="1"/>
    <col min="18" max="18" width="25.28515625" style="60" customWidth="1"/>
    <col min="19" max="19" width="10.42578125" style="60" hidden="1" customWidth="1"/>
    <col min="20" max="21" width="11.7109375" style="60" hidden="1" customWidth="1"/>
    <col min="22" max="22" width="10.42578125" style="60" hidden="1" customWidth="1"/>
    <col min="23" max="24" width="0" style="60" hidden="1" customWidth="1"/>
    <col min="25" max="25" width="9.28515625" style="60" hidden="1" customWidth="1"/>
    <col min="26" max="27" width="10.42578125" style="60" hidden="1" customWidth="1"/>
    <col min="28" max="28" width="25.85546875" style="60" hidden="1" customWidth="1"/>
    <col min="29" max="29" width="0" style="60" hidden="1" customWidth="1"/>
    <col min="30" max="30" width="17.5703125" style="60" customWidth="1"/>
    <col min="31" max="31" width="16.28515625" style="60" customWidth="1"/>
    <col min="32" max="32" width="13.7109375" style="60" customWidth="1"/>
    <col min="33" max="33" width="8.85546875" style="60"/>
    <col min="34" max="34" width="12.42578125" style="60" bestFit="1" customWidth="1"/>
    <col min="35" max="35" width="9.28515625" style="60" bestFit="1" customWidth="1"/>
    <col min="36" max="46" width="8.85546875" style="60"/>
    <col min="47" max="16384" width="8.85546875" style="38"/>
  </cols>
  <sheetData>
    <row r="1" spans="1:47" s="60" customFormat="1" ht="151.5" customHeight="1" x14ac:dyDescent="0.3">
      <c r="A1" s="25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38"/>
      <c r="O1" s="101" t="s">
        <v>211</v>
      </c>
      <c r="P1" s="101"/>
      <c r="Q1" s="101"/>
      <c r="R1" s="76"/>
      <c r="AU1" s="38"/>
    </row>
    <row r="2" spans="1:47" s="60" customFormat="1" ht="18.75" customHeight="1" x14ac:dyDescent="0.3">
      <c r="A2" s="25"/>
      <c r="B2" s="41"/>
      <c r="C2" s="41"/>
      <c r="D2" s="41"/>
      <c r="E2" s="41"/>
      <c r="F2" s="25" t="s">
        <v>138</v>
      </c>
      <c r="G2" s="41"/>
      <c r="H2" s="41"/>
      <c r="I2" s="41"/>
      <c r="J2" s="41"/>
      <c r="K2" s="41"/>
      <c r="L2" s="41"/>
      <c r="M2" s="41"/>
      <c r="N2" s="85"/>
      <c r="O2" s="76"/>
      <c r="P2" s="76"/>
      <c r="Q2" s="76"/>
      <c r="R2" s="72"/>
      <c r="AU2" s="38"/>
    </row>
    <row r="3" spans="1:47" s="60" customFormat="1" ht="18.75" x14ac:dyDescent="0.25">
      <c r="A3" s="25" t="s">
        <v>197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38"/>
      <c r="AU3" s="38"/>
    </row>
    <row r="5" spans="1:47" s="60" customFormat="1" ht="30" customHeight="1" x14ac:dyDescent="0.25">
      <c r="A5" s="99" t="s">
        <v>136</v>
      </c>
      <c r="B5" s="99" t="s">
        <v>4</v>
      </c>
      <c r="C5" s="99" t="s">
        <v>132</v>
      </c>
      <c r="D5" s="43" t="s">
        <v>50</v>
      </c>
      <c r="E5" s="99" t="s">
        <v>50</v>
      </c>
      <c r="F5" s="99" t="s">
        <v>134</v>
      </c>
      <c r="G5" s="43" t="s">
        <v>17</v>
      </c>
      <c r="H5" s="43"/>
      <c r="I5" s="43"/>
      <c r="J5" s="43"/>
      <c r="K5" s="43"/>
      <c r="L5" s="43"/>
      <c r="M5" s="99" t="s">
        <v>203</v>
      </c>
      <c r="N5" s="99"/>
      <c r="O5" s="99"/>
      <c r="P5" s="99"/>
      <c r="Q5" s="99"/>
      <c r="S5" s="61" t="s">
        <v>190</v>
      </c>
      <c r="T5" s="61"/>
      <c r="U5" s="61"/>
      <c r="V5" s="61"/>
      <c r="X5" s="61" t="s">
        <v>191</v>
      </c>
      <c r="Y5" s="61"/>
      <c r="Z5" s="61"/>
      <c r="AA5" s="61"/>
      <c r="AU5" s="38"/>
    </row>
    <row r="6" spans="1:47" s="60" customFormat="1" ht="30" customHeight="1" x14ac:dyDescent="0.25">
      <c r="A6" s="99"/>
      <c r="B6" s="99"/>
      <c r="C6" s="99"/>
      <c r="D6" s="43"/>
      <c r="E6" s="99"/>
      <c r="F6" s="99"/>
      <c r="G6" s="99" t="s">
        <v>18</v>
      </c>
      <c r="H6" s="99" t="s">
        <v>133</v>
      </c>
      <c r="I6" s="99" t="s">
        <v>135</v>
      </c>
      <c r="J6" s="99"/>
      <c r="K6" s="99"/>
      <c r="L6" s="99"/>
      <c r="M6" s="99"/>
      <c r="N6" s="99"/>
      <c r="O6" s="99"/>
      <c r="P6" s="99"/>
      <c r="Q6" s="99"/>
      <c r="S6" s="61"/>
      <c r="T6" s="61"/>
      <c r="U6" s="61"/>
      <c r="V6" s="61"/>
      <c r="X6" s="61"/>
      <c r="Y6" s="61"/>
      <c r="Z6" s="61"/>
      <c r="AA6" s="61"/>
      <c r="AU6" s="38"/>
    </row>
    <row r="7" spans="1:47" s="60" customFormat="1" ht="30" customHeight="1" x14ac:dyDescent="0.25">
      <c r="A7" s="99"/>
      <c r="B7" s="99"/>
      <c r="C7" s="99"/>
      <c r="D7" s="43"/>
      <c r="E7" s="99"/>
      <c r="F7" s="99"/>
      <c r="G7" s="99"/>
      <c r="H7" s="99"/>
      <c r="I7" s="99" t="s">
        <v>209</v>
      </c>
      <c r="J7" s="99"/>
      <c r="K7" s="99" t="s">
        <v>238</v>
      </c>
      <c r="L7" s="99" t="s">
        <v>239</v>
      </c>
      <c r="M7" s="99"/>
      <c r="N7" s="99"/>
      <c r="O7" s="99"/>
      <c r="P7" s="99"/>
      <c r="Q7" s="99"/>
      <c r="S7" s="61"/>
      <c r="T7" s="61"/>
      <c r="U7" s="61"/>
      <c r="V7" s="61"/>
      <c r="X7" s="61"/>
      <c r="Y7" s="61"/>
      <c r="Z7" s="61"/>
      <c r="AA7" s="61"/>
      <c r="AU7" s="38"/>
    </row>
    <row r="8" spans="1:47" s="60" customFormat="1" ht="43.5" customHeight="1" x14ac:dyDescent="0.25">
      <c r="A8" s="99"/>
      <c r="B8" s="99"/>
      <c r="C8" s="99"/>
      <c r="D8" s="26" t="s">
        <v>51</v>
      </c>
      <c r="E8" s="99"/>
      <c r="F8" s="99"/>
      <c r="G8" s="99"/>
      <c r="H8" s="99"/>
      <c r="I8" s="26"/>
      <c r="J8" s="26" t="s">
        <v>58</v>
      </c>
      <c r="K8" s="99"/>
      <c r="L8" s="99"/>
      <c r="M8" s="26">
        <v>2020</v>
      </c>
      <c r="N8" s="26" t="s">
        <v>46</v>
      </c>
      <c r="O8" s="26" t="s">
        <v>209</v>
      </c>
      <c r="P8" s="26" t="s">
        <v>238</v>
      </c>
      <c r="Q8" s="26" t="s">
        <v>239</v>
      </c>
      <c r="S8" s="62">
        <v>2020</v>
      </c>
      <c r="T8" s="62">
        <v>2021</v>
      </c>
      <c r="U8" s="62">
        <v>2022</v>
      </c>
      <c r="V8" s="62">
        <v>2023</v>
      </c>
      <c r="X8" s="62">
        <v>2020</v>
      </c>
      <c r="Y8" s="62">
        <v>2021</v>
      </c>
      <c r="Z8" s="62">
        <v>2022</v>
      </c>
      <c r="AA8" s="62">
        <v>2023</v>
      </c>
      <c r="AU8" s="38"/>
    </row>
    <row r="9" spans="1:47" s="60" customFormat="1" x14ac:dyDescent="0.25">
      <c r="A9" s="26">
        <v>1</v>
      </c>
      <c r="B9" s="26">
        <v>2</v>
      </c>
      <c r="C9" s="26">
        <v>3</v>
      </c>
      <c r="D9" s="26">
        <v>4</v>
      </c>
      <c r="E9" s="26">
        <v>3</v>
      </c>
      <c r="F9" s="26">
        <v>4</v>
      </c>
      <c r="G9" s="26">
        <v>5</v>
      </c>
      <c r="H9" s="26">
        <v>6</v>
      </c>
      <c r="I9" s="26">
        <v>7</v>
      </c>
      <c r="J9" s="26">
        <v>8</v>
      </c>
      <c r="K9" s="26">
        <v>9</v>
      </c>
      <c r="L9" s="26">
        <v>10</v>
      </c>
      <c r="M9" s="26">
        <v>11</v>
      </c>
      <c r="N9" s="26">
        <v>12</v>
      </c>
      <c r="O9" s="26">
        <v>11</v>
      </c>
      <c r="P9" s="26">
        <v>12</v>
      </c>
      <c r="Q9" s="26">
        <v>13</v>
      </c>
      <c r="AU9" s="38"/>
    </row>
    <row r="10" spans="1:47" s="60" customFormat="1" ht="19.5" customHeight="1" x14ac:dyDescent="0.25">
      <c r="A10" s="102" t="s">
        <v>63</v>
      </c>
      <c r="B10" s="102" t="s">
        <v>116</v>
      </c>
      <c r="C10" s="102" t="s">
        <v>116</v>
      </c>
      <c r="D10" s="102" t="s">
        <v>116</v>
      </c>
      <c r="E10" s="102" t="s">
        <v>116</v>
      </c>
      <c r="F10" s="100" t="s">
        <v>180</v>
      </c>
      <c r="G10" s="67" t="s">
        <v>193</v>
      </c>
      <c r="H10" s="75" t="s">
        <v>174</v>
      </c>
      <c r="I10" s="86">
        <f>I12+I28</f>
        <v>6</v>
      </c>
      <c r="J10" s="102" t="s">
        <v>116</v>
      </c>
      <c r="K10" s="86">
        <f>K12+K28</f>
        <v>5</v>
      </c>
      <c r="L10" s="86">
        <f>L12+L28</f>
        <v>1</v>
      </c>
      <c r="M10" s="103" t="e">
        <f>M12+M14+M28+#REF!</f>
        <v>#REF!</v>
      </c>
      <c r="N10" s="103">
        <f>O10+P10+Q10</f>
        <v>51395.16</v>
      </c>
      <c r="O10" s="70">
        <f>O12+O28</f>
        <v>10039.630000000001</v>
      </c>
      <c r="P10" s="70">
        <f>P12+P28</f>
        <v>40280.53</v>
      </c>
      <c r="Q10" s="70">
        <f>Q12+Q28</f>
        <v>1075</v>
      </c>
      <c r="S10" s="52">
        <v>19383.96</v>
      </c>
      <c r="T10" s="52">
        <v>101616.02</v>
      </c>
      <c r="U10" s="52">
        <v>118603.66</v>
      </c>
      <c r="V10" s="52">
        <v>19375.77</v>
      </c>
      <c r="W10" s="52"/>
      <c r="X10" s="52" t="e">
        <f>S10-M10</f>
        <v>#REF!</v>
      </c>
      <c r="Y10" s="52">
        <f>T10-O10</f>
        <v>91576.39</v>
      </c>
      <c r="Z10" s="52">
        <f>U10-P10</f>
        <v>78323.13</v>
      </c>
      <c r="AA10" s="52" t="e">
        <f>V10-#REF!</f>
        <v>#REF!</v>
      </c>
      <c r="AB10" s="63" t="s">
        <v>192</v>
      </c>
    </row>
    <row r="11" spans="1:47" s="60" customFormat="1" ht="21" customHeight="1" x14ac:dyDescent="0.25">
      <c r="A11" s="102"/>
      <c r="B11" s="102"/>
      <c r="C11" s="102"/>
      <c r="D11" s="102"/>
      <c r="E11" s="102"/>
      <c r="F11" s="100"/>
      <c r="G11" s="66" t="s">
        <v>175</v>
      </c>
      <c r="H11" s="75" t="s">
        <v>174</v>
      </c>
      <c r="I11" s="86">
        <f>I14+I16+I26+I29</f>
        <v>22</v>
      </c>
      <c r="J11" s="102"/>
      <c r="K11" s="86">
        <f>K14+K16+K26+K29</f>
        <v>9</v>
      </c>
      <c r="L11" s="86">
        <f>L14+L16+L26+L29</f>
        <v>7</v>
      </c>
      <c r="M11" s="103"/>
      <c r="N11" s="103"/>
      <c r="O11" s="70">
        <f>O14+O16+O26+O29</f>
        <v>210246.09158000001</v>
      </c>
      <c r="P11" s="70">
        <f>P14+P16+P26+P29</f>
        <v>120426.93</v>
      </c>
      <c r="Q11" s="70">
        <f>Q14+Q16+Q26+Q29</f>
        <v>184551.40999999997</v>
      </c>
      <c r="S11" s="52"/>
      <c r="T11" s="52"/>
      <c r="U11" s="52"/>
      <c r="V11" s="52"/>
      <c r="W11" s="52"/>
      <c r="X11" s="52"/>
      <c r="Y11" s="52"/>
      <c r="Z11" s="52"/>
      <c r="AA11" s="52"/>
      <c r="AB11" s="63"/>
      <c r="AU11" s="38"/>
    </row>
    <row r="12" spans="1:47" s="60" customFormat="1" ht="42.75" customHeight="1" x14ac:dyDescent="0.25">
      <c r="A12" s="74" t="s">
        <v>63</v>
      </c>
      <c r="B12" s="75">
        <v>40429</v>
      </c>
      <c r="C12" s="74" t="s">
        <v>116</v>
      </c>
      <c r="D12" s="74" t="s">
        <v>116</v>
      </c>
      <c r="E12" s="74" t="s">
        <v>116</v>
      </c>
      <c r="F12" s="67" t="s">
        <v>159</v>
      </c>
      <c r="G12" s="67" t="s">
        <v>193</v>
      </c>
      <c r="H12" s="75" t="s">
        <v>174</v>
      </c>
      <c r="I12" s="83">
        <f>I13</f>
        <v>1</v>
      </c>
      <c r="J12" s="80">
        <v>44805</v>
      </c>
      <c r="K12" s="83" t="str">
        <f>K13</f>
        <v>1</v>
      </c>
      <c r="L12" s="83" t="str">
        <f>L13</f>
        <v>1</v>
      </c>
      <c r="M12" s="50">
        <f>M13</f>
        <v>0</v>
      </c>
      <c r="N12" s="50">
        <f t="shared" ref="N12:N17" si="0">SUM(O12:Q12)</f>
        <v>3225</v>
      </c>
      <c r="O12" s="70">
        <f>O13</f>
        <v>1075</v>
      </c>
      <c r="P12" s="70">
        <f>P13</f>
        <v>1075</v>
      </c>
      <c r="Q12" s="70">
        <f>Q13</f>
        <v>1075</v>
      </c>
      <c r="S12" s="52"/>
      <c r="T12" s="52"/>
      <c r="U12" s="52">
        <v>1000</v>
      </c>
      <c r="V12" s="52">
        <v>1000</v>
      </c>
      <c r="W12" s="52"/>
      <c r="X12" s="52"/>
      <c r="Y12" s="52"/>
      <c r="Z12" s="52">
        <f>U12-P12</f>
        <v>-75</v>
      </c>
      <c r="AA12" s="52" t="e">
        <f>V12-#REF!</f>
        <v>#REF!</v>
      </c>
      <c r="AB12" s="63" t="s">
        <v>192</v>
      </c>
      <c r="AU12" s="38"/>
    </row>
    <row r="13" spans="1:47" s="60" customFormat="1" ht="42.75" customHeight="1" x14ac:dyDescent="0.25">
      <c r="A13" s="46" t="s">
        <v>63</v>
      </c>
      <c r="B13" s="26">
        <v>40429</v>
      </c>
      <c r="C13" s="46" t="s">
        <v>166</v>
      </c>
      <c r="D13" s="46">
        <v>27300042</v>
      </c>
      <c r="E13" s="46" t="s">
        <v>199</v>
      </c>
      <c r="F13" s="58" t="s">
        <v>181</v>
      </c>
      <c r="G13" s="58" t="s">
        <v>193</v>
      </c>
      <c r="H13" s="26" t="s">
        <v>174</v>
      </c>
      <c r="I13" s="57">
        <v>1</v>
      </c>
      <c r="J13" s="71">
        <v>44805</v>
      </c>
      <c r="K13" s="46" t="s">
        <v>201</v>
      </c>
      <c r="L13" s="46" t="s">
        <v>201</v>
      </c>
      <c r="M13" s="50">
        <v>0</v>
      </c>
      <c r="N13" s="50">
        <f t="shared" si="0"/>
        <v>3225</v>
      </c>
      <c r="O13" s="50">
        <v>1075</v>
      </c>
      <c r="P13" s="50">
        <v>1075</v>
      </c>
      <c r="Q13" s="50">
        <v>1075</v>
      </c>
      <c r="S13" s="52"/>
      <c r="T13" s="52"/>
      <c r="U13" s="52"/>
      <c r="V13" s="52"/>
      <c r="W13" s="52"/>
      <c r="X13" s="52"/>
      <c r="Y13" s="52"/>
      <c r="Z13" s="52"/>
      <c r="AA13" s="52"/>
      <c r="AU13" s="38"/>
    </row>
    <row r="14" spans="1:47" s="60" customFormat="1" ht="85.5" customHeight="1" x14ac:dyDescent="0.25">
      <c r="A14" s="74" t="s">
        <v>63</v>
      </c>
      <c r="B14" s="75">
        <v>60106</v>
      </c>
      <c r="C14" s="74" t="s">
        <v>116</v>
      </c>
      <c r="D14" s="74" t="s">
        <v>116</v>
      </c>
      <c r="E14" s="74" t="s">
        <v>116</v>
      </c>
      <c r="F14" s="67" t="s">
        <v>208</v>
      </c>
      <c r="G14" s="66" t="s">
        <v>175</v>
      </c>
      <c r="H14" s="75" t="s">
        <v>174</v>
      </c>
      <c r="I14" s="83">
        <f>I15</f>
        <v>10</v>
      </c>
      <c r="J14" s="80">
        <v>44896</v>
      </c>
      <c r="K14" s="83" t="str">
        <f>K15</f>
        <v>5</v>
      </c>
      <c r="L14" s="83" t="str">
        <f>L15</f>
        <v>3</v>
      </c>
      <c r="M14" s="70">
        <f>M15</f>
        <v>0</v>
      </c>
      <c r="N14" s="70">
        <f t="shared" si="0"/>
        <v>30849.030000000002</v>
      </c>
      <c r="O14" s="70">
        <f>O15</f>
        <v>21377.83</v>
      </c>
      <c r="P14" s="70">
        <f>P15</f>
        <v>8575.4</v>
      </c>
      <c r="Q14" s="78">
        <f>Q15</f>
        <v>895.8</v>
      </c>
      <c r="S14" s="52"/>
      <c r="T14" s="52"/>
      <c r="U14" s="52"/>
      <c r="V14" s="52"/>
      <c r="W14" s="52"/>
      <c r="X14" s="52"/>
      <c r="Y14" s="52"/>
      <c r="Z14" s="52"/>
      <c r="AA14" s="52"/>
      <c r="AB14" s="52"/>
      <c r="AU14" s="38"/>
    </row>
    <row r="15" spans="1:47" s="60" customFormat="1" ht="50.25" customHeight="1" x14ac:dyDescent="0.25">
      <c r="A15" s="46" t="s">
        <v>63</v>
      </c>
      <c r="B15" s="26">
        <v>60106</v>
      </c>
      <c r="C15" s="46" t="s">
        <v>166</v>
      </c>
      <c r="D15" s="46">
        <v>27300042</v>
      </c>
      <c r="E15" s="46" t="s">
        <v>199</v>
      </c>
      <c r="F15" s="58" t="s">
        <v>183</v>
      </c>
      <c r="G15" s="59" t="s">
        <v>175</v>
      </c>
      <c r="H15" s="26" t="s">
        <v>174</v>
      </c>
      <c r="I15" s="57">
        <v>10</v>
      </c>
      <c r="J15" s="71">
        <v>44896</v>
      </c>
      <c r="K15" s="46" t="s">
        <v>204</v>
      </c>
      <c r="L15" s="46" t="s">
        <v>202</v>
      </c>
      <c r="M15" s="50">
        <v>0</v>
      </c>
      <c r="N15" s="50">
        <f t="shared" si="0"/>
        <v>30849.030000000002</v>
      </c>
      <c r="O15" s="65">
        <v>21377.83</v>
      </c>
      <c r="P15" s="65">
        <v>8575.4</v>
      </c>
      <c r="Q15" s="65">
        <v>895.8</v>
      </c>
      <c r="S15" s="52"/>
      <c r="T15" s="52"/>
      <c r="U15" s="52"/>
      <c r="V15" s="52"/>
      <c r="W15" s="52"/>
      <c r="X15" s="52"/>
      <c r="Y15" s="52"/>
      <c r="Z15" s="52"/>
      <c r="AA15" s="52"/>
      <c r="AB15" s="52"/>
      <c r="AU15" s="38"/>
    </row>
    <row r="16" spans="1:47" s="60" customFormat="1" ht="50.25" customHeight="1" x14ac:dyDescent="0.25">
      <c r="A16" s="74" t="s">
        <v>63</v>
      </c>
      <c r="B16" s="75">
        <v>60115</v>
      </c>
      <c r="C16" s="74" t="s">
        <v>116</v>
      </c>
      <c r="D16" s="74" t="s">
        <v>116</v>
      </c>
      <c r="E16" s="74" t="s">
        <v>116</v>
      </c>
      <c r="F16" s="67" t="s">
        <v>214</v>
      </c>
      <c r="G16" s="66" t="s">
        <v>175</v>
      </c>
      <c r="H16" s="75" t="s">
        <v>174</v>
      </c>
      <c r="I16" s="83">
        <f>SUM(I17:I25)</f>
        <v>9</v>
      </c>
      <c r="J16" s="80">
        <v>44896</v>
      </c>
      <c r="K16" s="83">
        <f>SUM(K17:K25)</f>
        <v>0</v>
      </c>
      <c r="L16" s="83">
        <f>SUM(L17:L25)</f>
        <v>0</v>
      </c>
      <c r="M16" s="70">
        <f>M67</f>
        <v>0</v>
      </c>
      <c r="N16" s="70">
        <f t="shared" si="0"/>
        <v>33058.871579999999</v>
      </c>
      <c r="O16" s="70">
        <f>SUM(O17:O25)</f>
        <v>33058.871579999999</v>
      </c>
      <c r="P16" s="70">
        <f>P67</f>
        <v>0</v>
      </c>
      <c r="Q16" s="78">
        <v>0</v>
      </c>
      <c r="S16" s="52"/>
      <c r="T16" s="52"/>
      <c r="U16" s="52"/>
      <c r="V16" s="52"/>
      <c r="W16" s="52"/>
      <c r="X16" s="52"/>
      <c r="Y16" s="52"/>
      <c r="Z16" s="52"/>
      <c r="AA16" s="52"/>
      <c r="AB16" s="52"/>
      <c r="AU16" s="38"/>
    </row>
    <row r="17" spans="1:47" s="60" customFormat="1" ht="63" x14ac:dyDescent="0.25">
      <c r="A17" s="46" t="s">
        <v>63</v>
      </c>
      <c r="B17" s="26">
        <v>60115</v>
      </c>
      <c r="C17" s="46" t="s">
        <v>166</v>
      </c>
      <c r="D17" s="46">
        <v>27300042</v>
      </c>
      <c r="E17" s="46" t="s">
        <v>199</v>
      </c>
      <c r="F17" s="58" t="s">
        <v>220</v>
      </c>
      <c r="G17" s="59" t="s">
        <v>175</v>
      </c>
      <c r="H17" s="26" t="s">
        <v>174</v>
      </c>
      <c r="I17" s="57">
        <v>1</v>
      </c>
      <c r="J17" s="71">
        <v>44896</v>
      </c>
      <c r="K17" s="46" t="s">
        <v>200</v>
      </c>
      <c r="L17" s="46" t="s">
        <v>200</v>
      </c>
      <c r="M17" s="50">
        <v>0</v>
      </c>
      <c r="N17" s="50">
        <f t="shared" si="0"/>
        <v>289.84535</v>
      </c>
      <c r="O17" s="65">
        <v>289.84535</v>
      </c>
      <c r="P17" s="65">
        <v>0</v>
      </c>
      <c r="Q17" s="65">
        <v>0</v>
      </c>
      <c r="S17" s="52"/>
      <c r="T17" s="52"/>
      <c r="U17" s="52"/>
      <c r="V17" s="52"/>
      <c r="W17" s="52"/>
      <c r="X17" s="52"/>
      <c r="Y17" s="52"/>
      <c r="Z17" s="52"/>
      <c r="AA17" s="52"/>
      <c r="AB17" s="52"/>
      <c r="AU17" s="38"/>
    </row>
    <row r="18" spans="1:47" s="60" customFormat="1" ht="63" x14ac:dyDescent="0.25">
      <c r="A18" s="46" t="s">
        <v>63</v>
      </c>
      <c r="B18" s="26">
        <v>60115</v>
      </c>
      <c r="C18" s="46" t="s">
        <v>219</v>
      </c>
      <c r="D18" s="46">
        <v>27300043</v>
      </c>
      <c r="E18" s="46" t="s">
        <v>199</v>
      </c>
      <c r="F18" s="58" t="s">
        <v>221</v>
      </c>
      <c r="G18" s="59" t="s">
        <v>175</v>
      </c>
      <c r="H18" s="26" t="s">
        <v>174</v>
      </c>
      <c r="I18" s="57">
        <v>1</v>
      </c>
      <c r="J18" s="71">
        <v>44896</v>
      </c>
      <c r="K18" s="46" t="s">
        <v>200</v>
      </c>
      <c r="L18" s="46" t="s">
        <v>200</v>
      </c>
      <c r="M18" s="50"/>
      <c r="N18" s="50"/>
      <c r="O18" s="65">
        <v>272.00623000000002</v>
      </c>
      <c r="P18" s="65">
        <v>0</v>
      </c>
      <c r="Q18" s="65">
        <v>0</v>
      </c>
      <c r="S18" s="52"/>
      <c r="T18" s="52"/>
      <c r="U18" s="52"/>
      <c r="V18" s="52"/>
      <c r="W18" s="52"/>
      <c r="X18" s="52"/>
      <c r="Y18" s="52"/>
      <c r="Z18" s="52"/>
      <c r="AA18" s="52"/>
      <c r="AB18" s="52"/>
      <c r="AU18" s="38"/>
    </row>
    <row r="19" spans="1:47" s="60" customFormat="1" ht="78.75" x14ac:dyDescent="0.25">
      <c r="A19" s="46" t="s">
        <v>63</v>
      </c>
      <c r="B19" s="26">
        <v>60115</v>
      </c>
      <c r="C19" s="46" t="s">
        <v>166</v>
      </c>
      <c r="D19" s="46">
        <v>27300042</v>
      </c>
      <c r="E19" s="46" t="s">
        <v>199</v>
      </c>
      <c r="F19" s="58" t="s">
        <v>218</v>
      </c>
      <c r="G19" s="59" t="s">
        <v>175</v>
      </c>
      <c r="H19" s="26" t="s">
        <v>174</v>
      </c>
      <c r="I19" s="57">
        <v>1</v>
      </c>
      <c r="J19" s="71">
        <v>44896</v>
      </c>
      <c r="K19" s="46" t="s">
        <v>200</v>
      </c>
      <c r="L19" s="46" t="s">
        <v>200</v>
      </c>
      <c r="M19" s="50"/>
      <c r="N19" s="50"/>
      <c r="O19" s="65">
        <v>405.35</v>
      </c>
      <c r="P19" s="65">
        <v>0</v>
      </c>
      <c r="Q19" s="65">
        <v>0</v>
      </c>
      <c r="S19" s="52"/>
      <c r="T19" s="52"/>
      <c r="U19" s="52"/>
      <c r="V19" s="52"/>
      <c r="W19" s="52"/>
      <c r="X19" s="52"/>
      <c r="Y19" s="52"/>
      <c r="Z19" s="52"/>
      <c r="AA19" s="52"/>
      <c r="AB19" s="52"/>
      <c r="AU19" s="38"/>
    </row>
    <row r="20" spans="1:47" s="60" customFormat="1" ht="63" x14ac:dyDescent="0.25">
      <c r="A20" s="46" t="s">
        <v>63</v>
      </c>
      <c r="B20" s="26">
        <v>60115</v>
      </c>
      <c r="C20" s="46" t="s">
        <v>166</v>
      </c>
      <c r="D20" s="46">
        <v>27300042</v>
      </c>
      <c r="E20" s="46" t="s">
        <v>199</v>
      </c>
      <c r="F20" s="58" t="s">
        <v>222</v>
      </c>
      <c r="G20" s="59" t="s">
        <v>175</v>
      </c>
      <c r="H20" s="26" t="s">
        <v>174</v>
      </c>
      <c r="I20" s="57">
        <v>1</v>
      </c>
      <c r="J20" s="71">
        <v>44896</v>
      </c>
      <c r="K20" s="46" t="s">
        <v>200</v>
      </c>
      <c r="L20" s="46" t="s">
        <v>200</v>
      </c>
      <c r="M20" s="50"/>
      <c r="N20" s="50"/>
      <c r="O20" s="65">
        <v>330.03</v>
      </c>
      <c r="P20" s="65">
        <v>0</v>
      </c>
      <c r="Q20" s="65">
        <v>0</v>
      </c>
      <c r="S20" s="52"/>
      <c r="T20" s="52"/>
      <c r="U20" s="52"/>
      <c r="V20" s="52"/>
      <c r="W20" s="52"/>
      <c r="X20" s="52"/>
      <c r="Y20" s="52"/>
      <c r="Z20" s="52"/>
      <c r="AA20" s="52"/>
      <c r="AB20" s="52"/>
      <c r="AU20" s="38"/>
    </row>
    <row r="21" spans="1:47" s="60" customFormat="1" ht="63" x14ac:dyDescent="0.25">
      <c r="A21" s="46" t="s">
        <v>63</v>
      </c>
      <c r="B21" s="26">
        <v>60115</v>
      </c>
      <c r="C21" s="46" t="s">
        <v>166</v>
      </c>
      <c r="D21" s="46">
        <v>27300042</v>
      </c>
      <c r="E21" s="46" t="s">
        <v>199</v>
      </c>
      <c r="F21" s="58" t="s">
        <v>215</v>
      </c>
      <c r="G21" s="59" t="s">
        <v>175</v>
      </c>
      <c r="H21" s="26" t="s">
        <v>174</v>
      </c>
      <c r="I21" s="57">
        <v>1</v>
      </c>
      <c r="J21" s="71">
        <v>44896</v>
      </c>
      <c r="K21" s="46" t="s">
        <v>200</v>
      </c>
      <c r="L21" s="46" t="s">
        <v>200</v>
      </c>
      <c r="M21" s="50"/>
      <c r="N21" s="50"/>
      <c r="O21" s="65">
        <v>4937.3</v>
      </c>
      <c r="P21" s="65">
        <v>0</v>
      </c>
      <c r="Q21" s="65">
        <v>0</v>
      </c>
      <c r="S21" s="52"/>
      <c r="T21" s="52"/>
      <c r="U21" s="52"/>
      <c r="V21" s="52"/>
      <c r="W21" s="52"/>
      <c r="X21" s="52"/>
      <c r="Y21" s="52"/>
      <c r="Z21" s="52"/>
      <c r="AA21" s="52"/>
      <c r="AB21" s="52"/>
      <c r="AU21" s="38"/>
    </row>
    <row r="22" spans="1:47" s="60" customFormat="1" ht="94.5" x14ac:dyDescent="0.25">
      <c r="A22" s="46" t="s">
        <v>63</v>
      </c>
      <c r="B22" s="26">
        <v>60115</v>
      </c>
      <c r="C22" s="46" t="s">
        <v>166</v>
      </c>
      <c r="D22" s="46">
        <v>27300042</v>
      </c>
      <c r="E22" s="46" t="s">
        <v>199</v>
      </c>
      <c r="F22" s="58" t="s">
        <v>223</v>
      </c>
      <c r="G22" s="59" t="s">
        <v>175</v>
      </c>
      <c r="H22" s="26" t="s">
        <v>174</v>
      </c>
      <c r="I22" s="57">
        <v>1</v>
      </c>
      <c r="J22" s="71">
        <v>44896</v>
      </c>
      <c r="K22" s="46" t="s">
        <v>200</v>
      </c>
      <c r="L22" s="46" t="s">
        <v>200</v>
      </c>
      <c r="M22" s="50"/>
      <c r="N22" s="50"/>
      <c r="O22" s="65">
        <v>1688</v>
      </c>
      <c r="P22" s="65">
        <v>0</v>
      </c>
      <c r="Q22" s="65">
        <v>0</v>
      </c>
      <c r="S22" s="52"/>
      <c r="T22" s="52"/>
      <c r="U22" s="52"/>
      <c r="V22" s="52"/>
      <c r="W22" s="52"/>
      <c r="X22" s="52"/>
      <c r="Y22" s="52"/>
      <c r="Z22" s="52"/>
      <c r="AA22" s="52"/>
      <c r="AB22" s="52"/>
      <c r="AU22" s="38"/>
    </row>
    <row r="23" spans="1:47" s="60" customFormat="1" ht="141.75" x14ac:dyDescent="0.25">
      <c r="A23" s="46" t="s">
        <v>63</v>
      </c>
      <c r="B23" s="26">
        <v>60115</v>
      </c>
      <c r="C23" s="46" t="s">
        <v>166</v>
      </c>
      <c r="D23" s="46">
        <v>27300042</v>
      </c>
      <c r="E23" s="46" t="s">
        <v>199</v>
      </c>
      <c r="F23" s="58" t="s">
        <v>224</v>
      </c>
      <c r="G23" s="59" t="s">
        <v>175</v>
      </c>
      <c r="H23" s="26" t="s">
        <v>174</v>
      </c>
      <c r="I23" s="57">
        <v>1</v>
      </c>
      <c r="J23" s="71">
        <v>44896</v>
      </c>
      <c r="K23" s="46" t="s">
        <v>200</v>
      </c>
      <c r="L23" s="46" t="s">
        <v>200</v>
      </c>
      <c r="M23" s="50"/>
      <c r="N23" s="50"/>
      <c r="O23" s="65">
        <v>1732.88</v>
      </c>
      <c r="P23" s="65">
        <v>0</v>
      </c>
      <c r="Q23" s="65">
        <v>0</v>
      </c>
      <c r="S23" s="52"/>
      <c r="T23" s="52"/>
      <c r="U23" s="52"/>
      <c r="V23" s="52"/>
      <c r="W23" s="52"/>
      <c r="X23" s="52"/>
      <c r="Y23" s="52"/>
      <c r="Z23" s="52"/>
      <c r="AA23" s="52"/>
      <c r="AB23" s="52"/>
      <c r="AU23" s="38"/>
    </row>
    <row r="24" spans="1:47" s="60" customFormat="1" ht="63" x14ac:dyDescent="0.25">
      <c r="A24" s="46" t="s">
        <v>63</v>
      </c>
      <c r="B24" s="26">
        <v>60115</v>
      </c>
      <c r="C24" s="46" t="s">
        <v>166</v>
      </c>
      <c r="D24" s="46">
        <v>27300042</v>
      </c>
      <c r="E24" s="46" t="s">
        <v>199</v>
      </c>
      <c r="F24" s="58" t="s">
        <v>216</v>
      </c>
      <c r="G24" s="59" t="s">
        <v>175</v>
      </c>
      <c r="H24" s="26" t="s">
        <v>174</v>
      </c>
      <c r="I24" s="57">
        <v>1</v>
      </c>
      <c r="J24" s="71">
        <v>44896</v>
      </c>
      <c r="K24" s="46" t="s">
        <v>200</v>
      </c>
      <c r="L24" s="46" t="s">
        <v>200</v>
      </c>
      <c r="M24" s="50"/>
      <c r="N24" s="50"/>
      <c r="O24" s="65">
        <v>260</v>
      </c>
      <c r="P24" s="65">
        <v>0</v>
      </c>
      <c r="Q24" s="65">
        <v>0</v>
      </c>
      <c r="S24" s="52"/>
      <c r="T24" s="52"/>
      <c r="U24" s="52"/>
      <c r="V24" s="52"/>
      <c r="W24" s="52"/>
      <c r="X24" s="52"/>
      <c r="Y24" s="52"/>
      <c r="Z24" s="52"/>
      <c r="AA24" s="52"/>
      <c r="AB24" s="52"/>
      <c r="AU24" s="38"/>
    </row>
    <row r="25" spans="1:47" s="60" customFormat="1" ht="47.25" x14ac:dyDescent="0.25">
      <c r="A25" s="46" t="s">
        <v>63</v>
      </c>
      <c r="B25" s="26">
        <v>60115</v>
      </c>
      <c r="C25" s="46" t="s">
        <v>166</v>
      </c>
      <c r="D25" s="46">
        <v>27300042</v>
      </c>
      <c r="E25" s="46" t="s">
        <v>199</v>
      </c>
      <c r="F25" s="58" t="s">
        <v>217</v>
      </c>
      <c r="G25" s="59" t="s">
        <v>175</v>
      </c>
      <c r="H25" s="26" t="s">
        <v>174</v>
      </c>
      <c r="I25" s="57">
        <v>1</v>
      </c>
      <c r="J25" s="71">
        <v>44896</v>
      </c>
      <c r="K25" s="46" t="s">
        <v>200</v>
      </c>
      <c r="L25" s="46" t="s">
        <v>200</v>
      </c>
      <c r="M25" s="50"/>
      <c r="N25" s="50"/>
      <c r="O25" s="65">
        <v>23143.46</v>
      </c>
      <c r="P25" s="65">
        <v>0</v>
      </c>
      <c r="Q25" s="65">
        <v>0</v>
      </c>
      <c r="S25" s="52"/>
      <c r="T25" s="52"/>
      <c r="U25" s="52"/>
      <c r="V25" s="52"/>
      <c r="W25" s="52"/>
      <c r="X25" s="52"/>
      <c r="Y25" s="52"/>
      <c r="Z25" s="52"/>
      <c r="AA25" s="52"/>
      <c r="AB25" s="52"/>
      <c r="AU25" s="38"/>
    </row>
    <row r="26" spans="1:47" s="60" customFormat="1" ht="63" x14ac:dyDescent="0.25">
      <c r="A26" s="74" t="s">
        <v>63</v>
      </c>
      <c r="B26" s="75" t="s">
        <v>228</v>
      </c>
      <c r="C26" s="74"/>
      <c r="D26" s="74"/>
      <c r="E26" s="74" t="s">
        <v>116</v>
      </c>
      <c r="F26" s="67" t="s">
        <v>229</v>
      </c>
      <c r="G26" s="66" t="s">
        <v>175</v>
      </c>
      <c r="H26" s="75" t="s">
        <v>174</v>
      </c>
      <c r="I26" s="83">
        <f>I27</f>
        <v>1</v>
      </c>
      <c r="J26" s="80">
        <v>44896</v>
      </c>
      <c r="K26" s="83" t="str">
        <f>K27</f>
        <v>0</v>
      </c>
      <c r="L26" s="83" t="str">
        <f>L27</f>
        <v>0</v>
      </c>
      <c r="M26" s="50"/>
      <c r="N26" s="50"/>
      <c r="O26" s="78">
        <f>O27</f>
        <v>110862.28</v>
      </c>
      <c r="P26" s="78">
        <f t="shared" ref="P26:Q26" si="1">P27</f>
        <v>0</v>
      </c>
      <c r="Q26" s="78">
        <f t="shared" si="1"/>
        <v>0</v>
      </c>
      <c r="S26" s="52"/>
      <c r="T26" s="52"/>
      <c r="U26" s="52"/>
      <c r="V26" s="52"/>
      <c r="W26" s="52"/>
      <c r="X26" s="52"/>
      <c r="Y26" s="52"/>
      <c r="Z26" s="52"/>
      <c r="AA26" s="52"/>
      <c r="AB26" s="52"/>
      <c r="AU26" s="38"/>
    </row>
    <row r="27" spans="1:47" s="60" customFormat="1" ht="31.5" x14ac:dyDescent="0.25">
      <c r="A27" s="46" t="s">
        <v>63</v>
      </c>
      <c r="B27" s="26" t="s">
        <v>228</v>
      </c>
      <c r="C27" s="46"/>
      <c r="D27" s="46"/>
      <c r="E27" s="46" t="s">
        <v>199</v>
      </c>
      <c r="F27" s="58" t="s">
        <v>207</v>
      </c>
      <c r="G27" s="59" t="s">
        <v>175</v>
      </c>
      <c r="H27" s="26" t="s">
        <v>174</v>
      </c>
      <c r="I27" s="57">
        <v>1</v>
      </c>
      <c r="J27" s="71">
        <v>44896</v>
      </c>
      <c r="K27" s="46" t="s">
        <v>200</v>
      </c>
      <c r="L27" s="46" t="s">
        <v>200</v>
      </c>
      <c r="M27" s="50">
        <v>0</v>
      </c>
      <c r="N27" s="50">
        <v>100000</v>
      </c>
      <c r="O27" s="65">
        <v>110862.28</v>
      </c>
      <c r="P27" s="65">
        <v>0</v>
      </c>
      <c r="Q27" s="65">
        <v>0</v>
      </c>
      <c r="S27" s="52"/>
      <c r="T27" s="52"/>
      <c r="U27" s="52"/>
      <c r="V27" s="52"/>
      <c r="W27" s="52"/>
      <c r="X27" s="52"/>
      <c r="Y27" s="52"/>
      <c r="Z27" s="52"/>
      <c r="AA27" s="52"/>
      <c r="AB27" s="52"/>
      <c r="AU27" s="38"/>
    </row>
    <row r="28" spans="1:47" s="60" customFormat="1" ht="29.25" customHeight="1" x14ac:dyDescent="0.25">
      <c r="A28" s="102" t="s">
        <v>63</v>
      </c>
      <c r="B28" s="105" t="s">
        <v>230</v>
      </c>
      <c r="C28" s="102" t="s">
        <v>116</v>
      </c>
      <c r="D28" s="102" t="s">
        <v>116</v>
      </c>
      <c r="E28" s="102" t="s">
        <v>116</v>
      </c>
      <c r="F28" s="100" t="s">
        <v>205</v>
      </c>
      <c r="G28" s="67" t="s">
        <v>193</v>
      </c>
      <c r="H28" s="75" t="s">
        <v>174</v>
      </c>
      <c r="I28" s="83">
        <f>+I34+I37+I39+I41+I43+I42+I45+I30+I32</f>
        <v>5</v>
      </c>
      <c r="J28" s="107">
        <v>44896</v>
      </c>
      <c r="K28" s="77">
        <f>K34+K37+K39+K43+K42+K41+K45+K30+K32</f>
        <v>4</v>
      </c>
      <c r="L28" s="77">
        <f>L34+L37+L39+L43+L42+L41+L45+L30+L32</f>
        <v>0</v>
      </c>
      <c r="M28" s="50" t="e">
        <f>M30+#REF!+#REF!</f>
        <v>#REF!</v>
      </c>
      <c r="N28" s="50">
        <f>SUM(O28:Q28)</f>
        <v>48170.16</v>
      </c>
      <c r="O28" s="70">
        <f>O34+O37+O39+O43+O42+O41+O45+O30+O32</f>
        <v>8964.630000000001</v>
      </c>
      <c r="P28" s="70">
        <f>P34+P37+P39+P43+P42+P41+P45+P30+P32</f>
        <v>39205.53</v>
      </c>
      <c r="Q28" s="70">
        <f>Q34+Q37+Q39+Q43+Q42+Q41+Q45+Q30+Q32</f>
        <v>0</v>
      </c>
      <c r="S28" s="52"/>
      <c r="T28" s="52"/>
      <c r="U28" s="52"/>
      <c r="V28" s="52"/>
      <c r="W28" s="52"/>
      <c r="X28" s="52"/>
      <c r="Y28" s="52"/>
      <c r="Z28" s="52"/>
      <c r="AA28" s="52"/>
      <c r="AU28" s="38"/>
    </row>
    <row r="29" spans="1:47" s="60" customFormat="1" ht="30.75" customHeight="1" x14ac:dyDescent="0.25">
      <c r="A29" s="102"/>
      <c r="B29" s="105"/>
      <c r="C29" s="102"/>
      <c r="D29" s="102"/>
      <c r="E29" s="102"/>
      <c r="F29" s="100"/>
      <c r="G29" s="66" t="s">
        <v>175</v>
      </c>
      <c r="H29" s="75" t="s">
        <v>174</v>
      </c>
      <c r="I29" s="83">
        <f>I30+I35+I36+I38+I40+I44+I46+I47+I48+I31+I33</f>
        <v>2</v>
      </c>
      <c r="J29" s="108"/>
      <c r="K29" s="83">
        <f>K35+K36+K38+K40+K44+K46+K47+K48+K31+K33</f>
        <v>4</v>
      </c>
      <c r="L29" s="83">
        <f>L35+L36+L38+L40+L44+L46+L47+L48+L31+L33</f>
        <v>4</v>
      </c>
      <c r="M29" s="50"/>
      <c r="N29" s="50"/>
      <c r="O29" s="70">
        <f>O35+O36+O38+O40+O44+O46+O47+O48+O31+O33</f>
        <v>44947.11</v>
      </c>
      <c r="P29" s="70">
        <f>P35+P36+P38+P40+P44+P46+P47+P48+P31+P33</f>
        <v>111851.53</v>
      </c>
      <c r="Q29" s="70">
        <f>Q35+Q36+Q38+Q40+Q44+Q46+Q47+Q48+Q31+Q33</f>
        <v>183655.61</v>
      </c>
      <c r="S29" s="52"/>
      <c r="T29" s="52"/>
      <c r="U29" s="52"/>
      <c r="V29" s="52"/>
      <c r="W29" s="52"/>
      <c r="X29" s="52"/>
      <c r="Y29" s="52"/>
      <c r="Z29" s="52"/>
      <c r="AA29" s="52"/>
      <c r="AU29" s="38"/>
    </row>
    <row r="30" spans="1:47" s="60" customFormat="1" ht="45.75" customHeight="1" x14ac:dyDescent="0.25">
      <c r="A30" s="106" t="s">
        <v>63</v>
      </c>
      <c r="B30" s="99" t="s">
        <v>230</v>
      </c>
      <c r="C30" s="106" t="s">
        <v>166</v>
      </c>
      <c r="D30" s="106">
        <v>27300042</v>
      </c>
      <c r="E30" s="106" t="s">
        <v>199</v>
      </c>
      <c r="F30" s="104" t="s">
        <v>231</v>
      </c>
      <c r="G30" s="58" t="s">
        <v>193</v>
      </c>
      <c r="H30" s="26" t="s">
        <v>174</v>
      </c>
      <c r="I30" s="57">
        <v>0</v>
      </c>
      <c r="J30" s="71" t="s">
        <v>116</v>
      </c>
      <c r="K30" s="46" t="s">
        <v>201</v>
      </c>
      <c r="L30" s="46" t="s">
        <v>200</v>
      </c>
      <c r="M30" s="62"/>
      <c r="N30" s="62"/>
      <c r="O30" s="62">
        <v>0</v>
      </c>
      <c r="P30" s="62">
        <v>15770.23</v>
      </c>
      <c r="Q30" s="62">
        <v>0</v>
      </c>
      <c r="S30" s="52"/>
      <c r="T30" s="52"/>
      <c r="U30" s="52"/>
      <c r="V30" s="52"/>
      <c r="W30" s="52"/>
      <c r="X30" s="52"/>
      <c r="Y30" s="52"/>
      <c r="Z30" s="52"/>
      <c r="AA30" s="52"/>
      <c r="AU30" s="38"/>
    </row>
    <row r="31" spans="1:47" s="60" customFormat="1" ht="27" customHeight="1" x14ac:dyDescent="0.25">
      <c r="A31" s="106"/>
      <c r="B31" s="99"/>
      <c r="C31" s="106"/>
      <c r="D31" s="106"/>
      <c r="E31" s="106"/>
      <c r="F31" s="104"/>
      <c r="G31" s="59" t="s">
        <v>175</v>
      </c>
      <c r="H31" s="26" t="s">
        <v>174</v>
      </c>
      <c r="I31" s="57">
        <v>0</v>
      </c>
      <c r="J31" s="71" t="s">
        <v>116</v>
      </c>
      <c r="K31" s="46" t="s">
        <v>200</v>
      </c>
      <c r="L31" s="46" t="s">
        <v>201</v>
      </c>
      <c r="M31" s="50"/>
      <c r="N31" s="50"/>
      <c r="O31" s="62">
        <v>18487.259999999998</v>
      </c>
      <c r="P31" s="62">
        <v>0</v>
      </c>
      <c r="Q31" s="62">
        <v>128860.31</v>
      </c>
      <c r="S31" s="52"/>
      <c r="T31" s="52"/>
      <c r="U31" s="52"/>
      <c r="V31" s="52"/>
      <c r="W31" s="52"/>
      <c r="X31" s="52"/>
      <c r="Y31" s="52"/>
      <c r="Z31" s="52"/>
      <c r="AA31" s="52"/>
      <c r="AU31" s="38"/>
    </row>
    <row r="32" spans="1:47" s="60" customFormat="1" ht="45.75" customHeight="1" x14ac:dyDescent="0.25">
      <c r="A32" s="106" t="s">
        <v>63</v>
      </c>
      <c r="B32" s="99" t="s">
        <v>230</v>
      </c>
      <c r="C32" s="106" t="s">
        <v>166</v>
      </c>
      <c r="D32" s="106">
        <v>27300042</v>
      </c>
      <c r="E32" s="106" t="s">
        <v>199</v>
      </c>
      <c r="F32" s="104" t="s">
        <v>240</v>
      </c>
      <c r="G32" s="58" t="s">
        <v>193</v>
      </c>
      <c r="H32" s="26" t="s">
        <v>174</v>
      </c>
      <c r="I32" s="57">
        <v>0</v>
      </c>
      <c r="J32" s="71" t="s">
        <v>116</v>
      </c>
      <c r="K32" s="46" t="s">
        <v>201</v>
      </c>
      <c r="L32" s="46" t="s">
        <v>200</v>
      </c>
      <c r="M32" s="62"/>
      <c r="N32" s="62"/>
      <c r="O32" s="62">
        <v>0</v>
      </c>
      <c r="P32" s="62">
        <v>2729.82</v>
      </c>
      <c r="Q32" s="62">
        <v>0</v>
      </c>
      <c r="S32" s="52"/>
      <c r="T32" s="52"/>
      <c r="U32" s="52"/>
      <c r="V32" s="52"/>
      <c r="W32" s="52"/>
      <c r="X32" s="52"/>
      <c r="Y32" s="52"/>
      <c r="Z32" s="52"/>
      <c r="AA32" s="52"/>
      <c r="AU32" s="38"/>
    </row>
    <row r="33" spans="1:47" s="60" customFormat="1" ht="27" customHeight="1" x14ac:dyDescent="0.25">
      <c r="A33" s="106"/>
      <c r="B33" s="99"/>
      <c r="C33" s="106"/>
      <c r="D33" s="106"/>
      <c r="E33" s="106"/>
      <c r="F33" s="104"/>
      <c r="G33" s="59" t="s">
        <v>175</v>
      </c>
      <c r="H33" s="26" t="s">
        <v>174</v>
      </c>
      <c r="I33" s="57">
        <v>0</v>
      </c>
      <c r="J33" s="71" t="s">
        <v>116</v>
      </c>
      <c r="K33" s="46" t="s">
        <v>200</v>
      </c>
      <c r="L33" s="46" t="s">
        <v>201</v>
      </c>
      <c r="M33" s="50"/>
      <c r="N33" s="50"/>
      <c r="O33" s="62">
        <v>0</v>
      </c>
      <c r="P33" s="62">
        <v>0</v>
      </c>
      <c r="Q33" s="62">
        <v>43107.95</v>
      </c>
      <c r="S33" s="52"/>
      <c r="T33" s="52"/>
      <c r="U33" s="52"/>
      <c r="V33" s="52"/>
      <c r="W33" s="52"/>
      <c r="X33" s="52"/>
      <c r="Y33" s="52"/>
      <c r="Z33" s="52"/>
      <c r="AA33" s="52"/>
      <c r="AU33" s="38"/>
    </row>
    <row r="34" spans="1:47" s="60" customFormat="1" ht="41.25" customHeight="1" x14ac:dyDescent="0.25">
      <c r="A34" s="106" t="s">
        <v>63</v>
      </c>
      <c r="B34" s="99" t="s">
        <v>230</v>
      </c>
      <c r="C34" s="46" t="s">
        <v>166</v>
      </c>
      <c r="D34" s="46">
        <v>27300042</v>
      </c>
      <c r="E34" s="106" t="s">
        <v>199</v>
      </c>
      <c r="F34" s="104" t="s">
        <v>162</v>
      </c>
      <c r="G34" s="58" t="s">
        <v>193</v>
      </c>
      <c r="H34" s="26" t="s">
        <v>174</v>
      </c>
      <c r="I34" s="57">
        <v>1</v>
      </c>
      <c r="J34" s="71">
        <v>44593</v>
      </c>
      <c r="K34" s="46" t="s">
        <v>200</v>
      </c>
      <c r="L34" s="46" t="s">
        <v>200</v>
      </c>
      <c r="M34" s="50">
        <v>0</v>
      </c>
      <c r="N34" s="50">
        <f>SUM(O34:P34)</f>
        <v>755.43</v>
      </c>
      <c r="O34" s="68">
        <v>755.43</v>
      </c>
      <c r="P34" s="50">
        <v>0</v>
      </c>
      <c r="Q34" s="68">
        <v>0</v>
      </c>
      <c r="S34" s="52"/>
      <c r="T34" s="52"/>
      <c r="U34" s="52"/>
      <c r="V34" s="52"/>
      <c r="W34" s="52"/>
      <c r="X34" s="52"/>
      <c r="Y34" s="52"/>
      <c r="Z34" s="52"/>
      <c r="AA34" s="52"/>
      <c r="AU34" s="38"/>
    </row>
    <row r="35" spans="1:47" s="60" customFormat="1" ht="36.75" customHeight="1" x14ac:dyDescent="0.25">
      <c r="A35" s="106"/>
      <c r="B35" s="99"/>
      <c r="C35" s="46"/>
      <c r="D35" s="46"/>
      <c r="E35" s="106"/>
      <c r="F35" s="104"/>
      <c r="G35" s="59" t="s">
        <v>175</v>
      </c>
      <c r="H35" s="26" t="s">
        <v>174</v>
      </c>
      <c r="I35" s="57">
        <v>1</v>
      </c>
      <c r="J35" s="71">
        <v>44896</v>
      </c>
      <c r="K35" s="46" t="s">
        <v>200</v>
      </c>
      <c r="L35" s="46" t="s">
        <v>200</v>
      </c>
      <c r="M35" s="50"/>
      <c r="N35" s="50"/>
      <c r="O35" s="68">
        <v>2967.52</v>
      </c>
      <c r="P35" s="50">
        <v>0</v>
      </c>
      <c r="Q35" s="68">
        <v>0</v>
      </c>
      <c r="S35" s="52"/>
      <c r="T35" s="52"/>
      <c r="U35" s="52"/>
      <c r="V35" s="52"/>
      <c r="W35" s="52"/>
      <c r="X35" s="52"/>
      <c r="Y35" s="52"/>
      <c r="Z35" s="52"/>
      <c r="AA35" s="52"/>
      <c r="AU35" s="38"/>
    </row>
    <row r="36" spans="1:47" s="60" customFormat="1" ht="47.25" x14ac:dyDescent="0.25">
      <c r="A36" s="46" t="s">
        <v>63</v>
      </c>
      <c r="B36" s="26" t="s">
        <v>230</v>
      </c>
      <c r="C36" s="46" t="s">
        <v>166</v>
      </c>
      <c r="D36" s="46">
        <v>27300042</v>
      </c>
      <c r="E36" s="46" t="s">
        <v>199</v>
      </c>
      <c r="F36" s="58" t="s">
        <v>206</v>
      </c>
      <c r="G36" s="59" t="s">
        <v>175</v>
      </c>
      <c r="H36" s="26" t="s">
        <v>174</v>
      </c>
      <c r="I36" s="57">
        <v>1</v>
      </c>
      <c r="J36" s="71">
        <v>44896</v>
      </c>
      <c r="K36" s="46" t="s">
        <v>200</v>
      </c>
      <c r="L36" s="46" t="s">
        <v>200</v>
      </c>
      <c r="M36" s="50">
        <v>0</v>
      </c>
      <c r="N36" s="65">
        <v>1438.16</v>
      </c>
      <c r="O36" s="65">
        <v>2463.56</v>
      </c>
      <c r="P36" s="50">
        <v>0</v>
      </c>
      <c r="Q36" s="65">
        <v>0</v>
      </c>
      <c r="S36" s="52"/>
      <c r="T36" s="52"/>
      <c r="U36" s="52"/>
      <c r="V36" s="52"/>
      <c r="W36" s="52"/>
      <c r="X36" s="52"/>
      <c r="Y36" s="52"/>
      <c r="Z36" s="52"/>
      <c r="AA36" s="52"/>
      <c r="AU36" s="38"/>
    </row>
    <row r="37" spans="1:47" s="60" customFormat="1" ht="41.45" customHeight="1" x14ac:dyDescent="0.25">
      <c r="A37" s="106" t="s">
        <v>63</v>
      </c>
      <c r="B37" s="99" t="s">
        <v>230</v>
      </c>
      <c r="C37" s="46" t="s">
        <v>166</v>
      </c>
      <c r="D37" s="46">
        <v>27300042</v>
      </c>
      <c r="E37" s="106" t="s">
        <v>199</v>
      </c>
      <c r="F37" s="104" t="s">
        <v>232</v>
      </c>
      <c r="G37" s="58" t="s">
        <v>193</v>
      </c>
      <c r="H37" s="26" t="s">
        <v>174</v>
      </c>
      <c r="I37" s="57">
        <v>1</v>
      </c>
      <c r="J37" s="71">
        <v>44743</v>
      </c>
      <c r="K37" s="46" t="s">
        <v>200</v>
      </c>
      <c r="L37" s="46" t="s">
        <v>200</v>
      </c>
      <c r="M37" s="50">
        <v>0</v>
      </c>
      <c r="N37" s="50">
        <f>O37+P37</f>
        <v>1140.72</v>
      </c>
      <c r="O37" s="50">
        <v>1140.72</v>
      </c>
      <c r="P37" s="50">
        <v>0</v>
      </c>
      <c r="Q37" s="50">
        <v>0</v>
      </c>
      <c r="S37" s="52"/>
      <c r="T37" s="52"/>
      <c r="U37" s="52"/>
      <c r="V37" s="52"/>
      <c r="W37" s="52"/>
      <c r="X37" s="52"/>
      <c r="Y37" s="52"/>
      <c r="Z37" s="52"/>
      <c r="AA37" s="52"/>
      <c r="AU37" s="38"/>
    </row>
    <row r="38" spans="1:47" s="60" customFormat="1" ht="41.45" customHeight="1" x14ac:dyDescent="0.25">
      <c r="A38" s="106"/>
      <c r="B38" s="99"/>
      <c r="C38" s="46"/>
      <c r="D38" s="46"/>
      <c r="E38" s="106"/>
      <c r="F38" s="104"/>
      <c r="G38" s="58" t="s">
        <v>175</v>
      </c>
      <c r="H38" s="26" t="s">
        <v>174</v>
      </c>
      <c r="I38" s="57">
        <v>0</v>
      </c>
      <c r="J38" s="71" t="s">
        <v>116</v>
      </c>
      <c r="K38" s="46" t="s">
        <v>201</v>
      </c>
      <c r="L38" s="46" t="s">
        <v>200</v>
      </c>
      <c r="M38" s="50">
        <v>0</v>
      </c>
      <c r="N38" s="50">
        <f>O38+P38</f>
        <v>26895.08</v>
      </c>
      <c r="O38" s="50">
        <v>15024.12</v>
      </c>
      <c r="P38" s="50">
        <v>11870.96</v>
      </c>
      <c r="Q38" s="50">
        <v>0</v>
      </c>
      <c r="S38" s="52"/>
      <c r="T38" s="52"/>
      <c r="U38" s="52"/>
      <c r="V38" s="52"/>
      <c r="W38" s="52"/>
      <c r="X38" s="52"/>
      <c r="Y38" s="52"/>
      <c r="Z38" s="52"/>
      <c r="AA38" s="52"/>
      <c r="AU38" s="38"/>
    </row>
    <row r="39" spans="1:47" s="60" customFormat="1" ht="45.75" customHeight="1" x14ac:dyDescent="0.25">
      <c r="A39" s="106" t="s">
        <v>63</v>
      </c>
      <c r="B39" s="99" t="s">
        <v>230</v>
      </c>
      <c r="C39" s="46" t="s">
        <v>166</v>
      </c>
      <c r="D39" s="46">
        <v>27300042</v>
      </c>
      <c r="E39" s="106" t="s">
        <v>199</v>
      </c>
      <c r="F39" s="104" t="s">
        <v>233</v>
      </c>
      <c r="G39" s="58" t="s">
        <v>193</v>
      </c>
      <c r="H39" s="26" t="s">
        <v>174</v>
      </c>
      <c r="I39" s="57">
        <v>1</v>
      </c>
      <c r="J39" s="71">
        <v>44896</v>
      </c>
      <c r="K39" s="46" t="s">
        <v>200</v>
      </c>
      <c r="L39" s="46" t="s">
        <v>200</v>
      </c>
      <c r="M39" s="50">
        <v>0</v>
      </c>
      <c r="N39" s="50">
        <f>O39+P39</f>
        <v>2451.81</v>
      </c>
      <c r="O39" s="50">
        <v>2451.81</v>
      </c>
      <c r="P39" s="50">
        <v>0</v>
      </c>
      <c r="Q39" s="50">
        <v>0</v>
      </c>
      <c r="S39" s="52"/>
      <c r="T39" s="52"/>
      <c r="U39" s="52"/>
      <c r="V39" s="52"/>
      <c r="W39" s="52"/>
      <c r="X39" s="52"/>
      <c r="Y39" s="52"/>
      <c r="Z39" s="52"/>
      <c r="AA39" s="52"/>
      <c r="AU39" s="38"/>
    </row>
    <row r="40" spans="1:47" s="60" customFormat="1" ht="35.25" customHeight="1" x14ac:dyDescent="0.25">
      <c r="A40" s="106"/>
      <c r="B40" s="99"/>
      <c r="C40" s="46"/>
      <c r="D40" s="46"/>
      <c r="E40" s="106"/>
      <c r="F40" s="104"/>
      <c r="G40" s="58" t="s">
        <v>175</v>
      </c>
      <c r="H40" s="26" t="s">
        <v>174</v>
      </c>
      <c r="I40" s="57">
        <v>0</v>
      </c>
      <c r="J40" s="71" t="s">
        <v>116</v>
      </c>
      <c r="K40" s="46" t="s">
        <v>201</v>
      </c>
      <c r="L40" s="46" t="s">
        <v>200</v>
      </c>
      <c r="M40" s="50">
        <v>0</v>
      </c>
      <c r="N40" s="50">
        <f>O40+P40</f>
        <v>33816.28</v>
      </c>
      <c r="O40" s="50">
        <v>0</v>
      </c>
      <c r="P40" s="50">
        <v>33816.28</v>
      </c>
      <c r="Q40" s="50">
        <v>0</v>
      </c>
      <c r="S40" s="52"/>
      <c r="T40" s="52"/>
      <c r="U40" s="52"/>
      <c r="V40" s="52"/>
      <c r="W40" s="52"/>
      <c r="X40" s="52"/>
      <c r="Y40" s="52"/>
      <c r="Z40" s="52"/>
      <c r="AA40" s="52"/>
      <c r="AU40" s="38"/>
    </row>
    <row r="41" spans="1:47" s="60" customFormat="1" ht="46.9" customHeight="1" x14ac:dyDescent="0.25">
      <c r="A41" s="46" t="s">
        <v>63</v>
      </c>
      <c r="B41" s="26" t="s">
        <v>230</v>
      </c>
      <c r="C41" s="46" t="s">
        <v>166</v>
      </c>
      <c r="D41" s="46">
        <v>27300042</v>
      </c>
      <c r="E41" s="46" t="s">
        <v>199</v>
      </c>
      <c r="F41" s="58" t="s">
        <v>234</v>
      </c>
      <c r="G41" s="58" t="s">
        <v>193</v>
      </c>
      <c r="H41" s="26" t="s">
        <v>174</v>
      </c>
      <c r="I41" s="57">
        <v>1</v>
      </c>
      <c r="J41" s="71">
        <v>44896</v>
      </c>
      <c r="K41" s="46" t="s">
        <v>200</v>
      </c>
      <c r="L41" s="46" t="s">
        <v>200</v>
      </c>
      <c r="M41" s="50"/>
      <c r="N41" s="50">
        <f t="shared" ref="N41:N45" si="2">O41+P41+Q41</f>
        <v>3616.67</v>
      </c>
      <c r="O41" s="50">
        <v>3616.67</v>
      </c>
      <c r="P41" s="65">
        <v>0</v>
      </c>
      <c r="Q41" s="50">
        <v>0</v>
      </c>
      <c r="S41" s="52"/>
      <c r="T41" s="52"/>
      <c r="U41" s="52"/>
      <c r="V41" s="52"/>
      <c r="W41" s="52"/>
      <c r="X41" s="52"/>
      <c r="Y41" s="52"/>
      <c r="Z41" s="52"/>
      <c r="AA41" s="52"/>
      <c r="AU41" s="38"/>
    </row>
    <row r="42" spans="1:47" s="60" customFormat="1" ht="31.15" customHeight="1" x14ac:dyDescent="0.25">
      <c r="A42" s="46" t="s">
        <v>63</v>
      </c>
      <c r="B42" s="26" t="s">
        <v>230</v>
      </c>
      <c r="C42" s="46" t="s">
        <v>166</v>
      </c>
      <c r="D42" s="46">
        <v>27300042</v>
      </c>
      <c r="E42" s="46" t="s">
        <v>199</v>
      </c>
      <c r="F42" s="79" t="s">
        <v>207</v>
      </c>
      <c r="G42" s="59" t="s">
        <v>193</v>
      </c>
      <c r="H42" s="26" t="s">
        <v>174</v>
      </c>
      <c r="I42" s="57">
        <v>1</v>
      </c>
      <c r="J42" s="71">
        <v>44866</v>
      </c>
      <c r="K42" s="46" t="s">
        <v>200</v>
      </c>
      <c r="L42" s="46" t="s">
        <v>200</v>
      </c>
      <c r="M42" s="50">
        <v>0</v>
      </c>
      <c r="N42" s="50">
        <f t="shared" si="2"/>
        <v>1000</v>
      </c>
      <c r="O42" s="50">
        <v>1000</v>
      </c>
      <c r="P42" s="50">
        <v>0</v>
      </c>
      <c r="Q42" s="50">
        <v>0</v>
      </c>
      <c r="S42" s="52"/>
      <c r="T42" s="52"/>
      <c r="U42" s="52"/>
      <c r="V42" s="52"/>
      <c r="W42" s="52"/>
      <c r="X42" s="52"/>
      <c r="Y42" s="52"/>
      <c r="Z42" s="52"/>
      <c r="AA42" s="52"/>
      <c r="AU42" s="38"/>
    </row>
    <row r="43" spans="1:47" s="60" customFormat="1" ht="35.450000000000003" customHeight="1" x14ac:dyDescent="0.25">
      <c r="A43" s="106" t="s">
        <v>63</v>
      </c>
      <c r="B43" s="99" t="s">
        <v>230</v>
      </c>
      <c r="C43" s="46" t="s">
        <v>166</v>
      </c>
      <c r="D43" s="46">
        <v>27300042</v>
      </c>
      <c r="E43" s="106" t="s">
        <v>199</v>
      </c>
      <c r="F43" s="104" t="s">
        <v>241</v>
      </c>
      <c r="G43" s="58" t="s">
        <v>193</v>
      </c>
      <c r="H43" s="26" t="s">
        <v>174</v>
      </c>
      <c r="I43" s="57">
        <v>0</v>
      </c>
      <c r="J43" s="71" t="s">
        <v>116</v>
      </c>
      <c r="K43" s="46" t="s">
        <v>201</v>
      </c>
      <c r="L43" s="46" t="s">
        <v>200</v>
      </c>
      <c r="M43" s="50"/>
      <c r="N43" s="50">
        <f>O43+P43+Q43</f>
        <v>7208.75</v>
      </c>
      <c r="O43" s="50">
        <v>0</v>
      </c>
      <c r="P43" s="65">
        <v>7208.75</v>
      </c>
      <c r="Q43" s="50">
        <v>0</v>
      </c>
      <c r="S43" s="52"/>
      <c r="T43" s="52"/>
      <c r="U43" s="52"/>
      <c r="V43" s="52"/>
      <c r="W43" s="52"/>
      <c r="X43" s="52"/>
      <c r="Y43" s="52"/>
      <c r="Z43" s="52"/>
      <c r="AA43" s="52"/>
      <c r="AU43" s="38"/>
    </row>
    <row r="44" spans="1:47" s="60" customFormat="1" ht="29.25" customHeight="1" x14ac:dyDescent="0.25">
      <c r="A44" s="106"/>
      <c r="B44" s="99"/>
      <c r="C44" s="46"/>
      <c r="D44" s="46"/>
      <c r="E44" s="106"/>
      <c r="F44" s="104"/>
      <c r="G44" s="58" t="s">
        <v>175</v>
      </c>
      <c r="H44" s="26" t="s">
        <v>174</v>
      </c>
      <c r="I44" s="57">
        <v>0</v>
      </c>
      <c r="J44" s="71" t="s">
        <v>116</v>
      </c>
      <c r="K44" s="46" t="s">
        <v>200</v>
      </c>
      <c r="L44" s="46" t="s">
        <v>201</v>
      </c>
      <c r="M44" s="50"/>
      <c r="N44" s="50">
        <f>O44+P44+Q44</f>
        <v>3219.48</v>
      </c>
      <c r="O44" s="50">
        <v>482.92</v>
      </c>
      <c r="P44" s="65">
        <v>2092.66</v>
      </c>
      <c r="Q44" s="50">
        <v>643.9</v>
      </c>
      <c r="S44" s="52"/>
      <c r="T44" s="52"/>
      <c r="U44" s="52"/>
      <c r="V44" s="52"/>
      <c r="W44" s="52"/>
      <c r="X44" s="52"/>
      <c r="Y44" s="52"/>
      <c r="Z44" s="52"/>
      <c r="AA44" s="52"/>
      <c r="AU44" s="38"/>
    </row>
    <row r="45" spans="1:47" s="60" customFormat="1" ht="39" customHeight="1" x14ac:dyDescent="0.25">
      <c r="A45" s="106" t="s">
        <v>63</v>
      </c>
      <c r="B45" s="99" t="s">
        <v>230</v>
      </c>
      <c r="C45" s="46"/>
      <c r="D45" s="46"/>
      <c r="E45" s="106" t="s">
        <v>199</v>
      </c>
      <c r="F45" s="104" t="s">
        <v>242</v>
      </c>
      <c r="G45" s="59" t="s">
        <v>193</v>
      </c>
      <c r="H45" s="26" t="s">
        <v>174</v>
      </c>
      <c r="I45" s="57">
        <v>0</v>
      </c>
      <c r="J45" s="71" t="s">
        <v>116</v>
      </c>
      <c r="K45" s="46" t="s">
        <v>201</v>
      </c>
      <c r="L45" s="46" t="s">
        <v>200</v>
      </c>
      <c r="M45" s="50">
        <v>0</v>
      </c>
      <c r="N45" s="50">
        <f t="shared" si="2"/>
        <v>13496.73</v>
      </c>
      <c r="O45" s="50">
        <v>0</v>
      </c>
      <c r="P45" s="50">
        <v>13496.73</v>
      </c>
      <c r="Q45" s="65">
        <v>0</v>
      </c>
      <c r="S45" s="52"/>
      <c r="T45" s="52"/>
      <c r="U45" s="52"/>
      <c r="V45" s="52"/>
      <c r="W45" s="52"/>
      <c r="X45" s="52"/>
      <c r="Y45" s="52"/>
      <c r="Z45" s="52"/>
      <c r="AA45" s="52"/>
      <c r="AU45" s="38"/>
    </row>
    <row r="46" spans="1:47" s="60" customFormat="1" ht="42" customHeight="1" x14ac:dyDescent="0.25">
      <c r="A46" s="106"/>
      <c r="B46" s="99"/>
      <c r="C46" s="26">
        <v>38</v>
      </c>
      <c r="D46" s="46">
        <v>27300042</v>
      </c>
      <c r="E46" s="106"/>
      <c r="F46" s="104"/>
      <c r="G46" s="59" t="s">
        <v>175</v>
      </c>
      <c r="H46" s="26" t="s">
        <v>174</v>
      </c>
      <c r="I46" s="57">
        <v>0</v>
      </c>
      <c r="J46" s="71" t="s">
        <v>116</v>
      </c>
      <c r="K46" s="46" t="s">
        <v>200</v>
      </c>
      <c r="L46" s="46" t="s">
        <v>201</v>
      </c>
      <c r="M46" s="50">
        <v>0</v>
      </c>
      <c r="N46" s="50">
        <f>SUM(O46:P46)</f>
        <v>44173.789999999994</v>
      </c>
      <c r="O46" s="65">
        <v>5521.73</v>
      </c>
      <c r="P46" s="50">
        <v>38652.06</v>
      </c>
      <c r="Q46" s="65">
        <v>11043.45</v>
      </c>
      <c r="S46" s="52"/>
      <c r="T46" s="52"/>
      <c r="U46" s="52"/>
      <c r="V46" s="52"/>
      <c r="W46" s="52"/>
      <c r="X46" s="52"/>
      <c r="Y46" s="52"/>
      <c r="Z46" s="52"/>
      <c r="AA46" s="52"/>
      <c r="AU46" s="38"/>
    </row>
    <row r="47" spans="1:47" s="60" customFormat="1" ht="31.5" x14ac:dyDescent="0.25">
      <c r="A47" s="46" t="s">
        <v>63</v>
      </c>
      <c r="B47" s="26" t="s">
        <v>230</v>
      </c>
      <c r="C47" s="46" t="s">
        <v>166</v>
      </c>
      <c r="D47" s="46">
        <v>27300042</v>
      </c>
      <c r="E47" s="46" t="s">
        <v>199</v>
      </c>
      <c r="F47" s="58" t="s">
        <v>235</v>
      </c>
      <c r="G47" s="59" t="s">
        <v>175</v>
      </c>
      <c r="H47" s="26" t="s">
        <v>174</v>
      </c>
      <c r="I47" s="57">
        <v>0</v>
      </c>
      <c r="J47" s="71" t="s">
        <v>116</v>
      </c>
      <c r="K47" s="46" t="s">
        <v>201</v>
      </c>
      <c r="L47" s="46">
        <v>0</v>
      </c>
      <c r="M47" s="50">
        <v>1058.17</v>
      </c>
      <c r="N47" s="50">
        <f t="shared" ref="N47:N55" si="3">SUM(O47:Q47)</f>
        <v>7128.71</v>
      </c>
      <c r="O47" s="50">
        <v>0</v>
      </c>
      <c r="P47" s="50">
        <v>7128.71</v>
      </c>
      <c r="Q47" s="50">
        <v>0</v>
      </c>
      <c r="S47" s="52"/>
      <c r="T47" s="52"/>
      <c r="U47" s="52"/>
      <c r="V47" s="52"/>
      <c r="W47" s="52"/>
      <c r="X47" s="52"/>
      <c r="Y47" s="52"/>
      <c r="Z47" s="52"/>
      <c r="AA47" s="52"/>
      <c r="AU47" s="38"/>
    </row>
    <row r="48" spans="1:47" s="60" customFormat="1" ht="31.5" x14ac:dyDescent="0.25">
      <c r="A48" s="46" t="s">
        <v>63</v>
      </c>
      <c r="B48" s="26" t="s">
        <v>230</v>
      </c>
      <c r="C48" s="46" t="s">
        <v>166</v>
      </c>
      <c r="D48" s="46">
        <v>27300042</v>
      </c>
      <c r="E48" s="46" t="s">
        <v>199</v>
      </c>
      <c r="F48" s="58" t="s">
        <v>236</v>
      </c>
      <c r="G48" s="59" t="s">
        <v>175</v>
      </c>
      <c r="H48" s="26" t="s">
        <v>174</v>
      </c>
      <c r="I48" s="57">
        <v>0</v>
      </c>
      <c r="J48" s="71" t="s">
        <v>116</v>
      </c>
      <c r="K48" s="46" t="s">
        <v>201</v>
      </c>
      <c r="L48" s="46">
        <v>0</v>
      </c>
      <c r="M48" s="50">
        <v>1058.17</v>
      </c>
      <c r="N48" s="50">
        <f t="shared" si="3"/>
        <v>18290.86</v>
      </c>
      <c r="O48" s="50">
        <v>0</v>
      </c>
      <c r="P48" s="50">
        <v>18290.86</v>
      </c>
      <c r="Q48" s="50">
        <v>0</v>
      </c>
      <c r="S48" s="52"/>
      <c r="T48" s="52"/>
      <c r="U48" s="52"/>
      <c r="V48" s="52"/>
      <c r="W48" s="52"/>
      <c r="X48" s="52"/>
      <c r="Y48" s="52"/>
      <c r="Z48" s="52"/>
      <c r="AA48" s="52"/>
      <c r="AU48" s="38"/>
    </row>
    <row r="49" spans="1:47" s="60" customFormat="1" ht="46.9" customHeight="1" x14ac:dyDescent="0.25">
      <c r="A49" s="74" t="s">
        <v>64</v>
      </c>
      <c r="B49" s="74" t="s">
        <v>116</v>
      </c>
      <c r="C49" s="74" t="s">
        <v>116</v>
      </c>
      <c r="D49" s="74" t="s">
        <v>116</v>
      </c>
      <c r="E49" s="74" t="s">
        <v>116</v>
      </c>
      <c r="F49" s="67" t="s">
        <v>186</v>
      </c>
      <c r="G49" s="84" t="s">
        <v>194</v>
      </c>
      <c r="H49" s="75" t="s">
        <v>195</v>
      </c>
      <c r="I49" s="81">
        <f>I50</f>
        <v>177.71</v>
      </c>
      <c r="J49" s="80">
        <v>44896</v>
      </c>
      <c r="K49" s="81">
        <f t="shared" ref="K49:M50" si="4">K50</f>
        <v>180.5</v>
      </c>
      <c r="L49" s="81">
        <f t="shared" si="4"/>
        <v>183.34</v>
      </c>
      <c r="M49" s="70">
        <f t="shared" si="4"/>
        <v>0</v>
      </c>
      <c r="N49" s="70">
        <f t="shared" si="3"/>
        <v>5961.6</v>
      </c>
      <c r="O49" s="70">
        <f t="shared" ref="O49:Q50" si="5">O50</f>
        <v>1981.6</v>
      </c>
      <c r="P49" s="70">
        <f t="shared" si="5"/>
        <v>1990</v>
      </c>
      <c r="Q49" s="70">
        <f t="shared" si="5"/>
        <v>1990</v>
      </c>
      <c r="S49" s="52"/>
      <c r="T49" s="52"/>
      <c r="U49" s="52"/>
      <c r="V49" s="52"/>
      <c r="W49" s="52"/>
      <c r="X49" s="52"/>
      <c r="Y49" s="52"/>
      <c r="Z49" s="52"/>
      <c r="AA49" s="52"/>
      <c r="AU49" s="38"/>
    </row>
    <row r="50" spans="1:47" s="60" customFormat="1" ht="46.9" customHeight="1" x14ac:dyDescent="0.25">
      <c r="A50" s="74" t="s">
        <v>64</v>
      </c>
      <c r="B50" s="75">
        <v>40207</v>
      </c>
      <c r="C50" s="74" t="s">
        <v>116</v>
      </c>
      <c r="D50" s="74" t="s">
        <v>116</v>
      </c>
      <c r="E50" s="74" t="s">
        <v>116</v>
      </c>
      <c r="F50" s="67" t="s">
        <v>164</v>
      </c>
      <c r="G50" s="84" t="s">
        <v>194</v>
      </c>
      <c r="H50" s="75" t="s">
        <v>195</v>
      </c>
      <c r="I50" s="82">
        <f t="shared" ref="I50:L50" si="6">I51</f>
        <v>177.71</v>
      </c>
      <c r="J50" s="74" t="s">
        <v>116</v>
      </c>
      <c r="K50" s="82">
        <f t="shared" si="6"/>
        <v>180.5</v>
      </c>
      <c r="L50" s="82">
        <f t="shared" si="6"/>
        <v>183.34</v>
      </c>
      <c r="M50" s="50">
        <f t="shared" si="4"/>
        <v>0</v>
      </c>
      <c r="N50" s="50">
        <f t="shared" si="3"/>
        <v>5961.6</v>
      </c>
      <c r="O50" s="70">
        <f t="shared" si="5"/>
        <v>1981.6</v>
      </c>
      <c r="P50" s="70">
        <f t="shared" si="5"/>
        <v>1990</v>
      </c>
      <c r="Q50" s="70">
        <f t="shared" si="5"/>
        <v>1990</v>
      </c>
      <c r="S50" s="52"/>
      <c r="T50" s="52"/>
      <c r="U50" s="52"/>
      <c r="V50" s="52"/>
      <c r="W50" s="52"/>
      <c r="X50" s="52"/>
      <c r="Y50" s="52"/>
      <c r="Z50" s="52"/>
      <c r="AA50" s="52"/>
      <c r="AU50" s="38"/>
    </row>
    <row r="51" spans="1:47" s="60" customFormat="1" ht="87.75" customHeight="1" x14ac:dyDescent="0.25">
      <c r="A51" s="46" t="s">
        <v>64</v>
      </c>
      <c r="B51" s="26">
        <v>40207</v>
      </c>
      <c r="C51" s="26">
        <v>164</v>
      </c>
      <c r="D51" s="46">
        <v>27300042</v>
      </c>
      <c r="E51" s="46" t="s">
        <v>199</v>
      </c>
      <c r="F51" s="58" t="s">
        <v>187</v>
      </c>
      <c r="G51" s="64" t="s">
        <v>194</v>
      </c>
      <c r="H51" s="26" t="s">
        <v>195</v>
      </c>
      <c r="I51" s="26">
        <v>177.71</v>
      </c>
      <c r="J51" s="71">
        <v>44896</v>
      </c>
      <c r="K51" s="26">
        <v>180.5</v>
      </c>
      <c r="L51" s="26">
        <v>183.34</v>
      </c>
      <c r="M51" s="50">
        <v>0</v>
      </c>
      <c r="N51" s="50">
        <f t="shared" si="3"/>
        <v>5961.6</v>
      </c>
      <c r="O51" s="50">
        <v>1981.6</v>
      </c>
      <c r="P51" s="50">
        <v>1990</v>
      </c>
      <c r="Q51" s="65">
        <v>1990</v>
      </c>
      <c r="S51" s="52"/>
      <c r="T51" s="52"/>
      <c r="U51" s="52"/>
      <c r="V51" s="52"/>
      <c r="W51" s="52"/>
      <c r="X51" s="52"/>
      <c r="Y51" s="52"/>
      <c r="Z51" s="52"/>
      <c r="AA51" s="52"/>
      <c r="AU51" s="38"/>
    </row>
    <row r="52" spans="1:47" s="60" customFormat="1" ht="43.5" customHeight="1" x14ac:dyDescent="0.25">
      <c r="A52" s="102" t="s">
        <v>196</v>
      </c>
      <c r="B52" s="102" t="s">
        <v>116</v>
      </c>
      <c r="C52" s="74" t="s">
        <v>116</v>
      </c>
      <c r="D52" s="74" t="s">
        <v>116</v>
      </c>
      <c r="E52" s="102" t="s">
        <v>116</v>
      </c>
      <c r="F52" s="100" t="s">
        <v>198</v>
      </c>
      <c r="G52" s="67" t="s">
        <v>193</v>
      </c>
      <c r="H52" s="75" t="s">
        <v>174</v>
      </c>
      <c r="I52" s="77">
        <f>I54+I58</f>
        <v>1</v>
      </c>
      <c r="J52" s="80">
        <v>44805</v>
      </c>
      <c r="K52" s="77">
        <f>K54+K58</f>
        <v>1</v>
      </c>
      <c r="L52" s="74" t="s">
        <v>200</v>
      </c>
      <c r="M52" s="70">
        <f>M55</f>
        <v>3978.94</v>
      </c>
      <c r="N52" s="70">
        <f t="shared" si="3"/>
        <v>12014</v>
      </c>
      <c r="O52" s="70">
        <f>O54+O58</f>
        <v>3114</v>
      </c>
      <c r="P52" s="70">
        <f t="shared" ref="P52:Q52" si="7">P54+P58</f>
        <v>8900</v>
      </c>
      <c r="Q52" s="70">
        <f t="shared" si="7"/>
        <v>0</v>
      </c>
      <c r="S52" s="52"/>
      <c r="T52" s="52"/>
      <c r="U52" s="52"/>
      <c r="V52" s="52"/>
      <c r="W52" s="52"/>
      <c r="X52" s="52"/>
      <c r="Y52" s="52"/>
      <c r="Z52" s="52"/>
      <c r="AA52" s="52"/>
      <c r="AU52" s="38"/>
    </row>
    <row r="53" spans="1:47" s="60" customFormat="1" ht="37.5" customHeight="1" x14ac:dyDescent="0.25">
      <c r="A53" s="102"/>
      <c r="B53" s="102"/>
      <c r="C53" s="74"/>
      <c r="D53" s="74"/>
      <c r="E53" s="102"/>
      <c r="F53" s="100"/>
      <c r="G53" s="67" t="s">
        <v>175</v>
      </c>
      <c r="H53" s="75" t="s">
        <v>174</v>
      </c>
      <c r="I53" s="77" t="str">
        <f>I57</f>
        <v>0</v>
      </c>
      <c r="J53" s="74" t="s">
        <v>116</v>
      </c>
      <c r="K53" s="77" t="str">
        <f>K57</f>
        <v>1</v>
      </c>
      <c r="L53" s="77" t="str">
        <f>L57</f>
        <v>0</v>
      </c>
      <c r="M53" s="70"/>
      <c r="N53" s="70"/>
      <c r="O53" s="70">
        <f>O55</f>
        <v>32.9</v>
      </c>
      <c r="P53" s="70">
        <f t="shared" ref="P53:Q53" si="8">P55</f>
        <v>3070.63</v>
      </c>
      <c r="Q53" s="70">
        <f t="shared" si="8"/>
        <v>0</v>
      </c>
      <c r="S53" s="52"/>
      <c r="T53" s="52"/>
      <c r="U53" s="52"/>
      <c r="V53" s="52"/>
      <c r="W53" s="52"/>
      <c r="X53" s="52"/>
      <c r="Y53" s="52"/>
      <c r="Z53" s="52"/>
      <c r="AA53" s="52"/>
      <c r="AU53" s="38"/>
    </row>
    <row r="54" spans="1:47" s="60" customFormat="1" ht="33.75" customHeight="1" x14ac:dyDescent="0.25">
      <c r="A54" s="109" t="s">
        <v>196</v>
      </c>
      <c r="B54" s="111" t="s">
        <v>230</v>
      </c>
      <c r="C54" s="74" t="s">
        <v>116</v>
      </c>
      <c r="D54" s="74" t="s">
        <v>116</v>
      </c>
      <c r="E54" s="74" t="s">
        <v>116</v>
      </c>
      <c r="F54" s="100" t="s">
        <v>205</v>
      </c>
      <c r="G54" s="66" t="s">
        <v>193</v>
      </c>
      <c r="H54" s="75" t="s">
        <v>174</v>
      </c>
      <c r="I54" s="77" t="str">
        <f>I56</f>
        <v>1</v>
      </c>
      <c r="J54" s="80">
        <v>44805</v>
      </c>
      <c r="K54" s="81" t="str">
        <f>K56</f>
        <v>0</v>
      </c>
      <c r="L54" s="74" t="s">
        <v>200</v>
      </c>
      <c r="M54" s="50">
        <v>3978.94</v>
      </c>
      <c r="N54" s="50">
        <f t="shared" ref="N54" si="9">SUM(O54:Q54)</f>
        <v>3114</v>
      </c>
      <c r="O54" s="70">
        <f>O56</f>
        <v>3114</v>
      </c>
      <c r="P54" s="70">
        <f t="shared" ref="P54:Q54" si="10">P56</f>
        <v>0</v>
      </c>
      <c r="Q54" s="70">
        <f t="shared" si="10"/>
        <v>0</v>
      </c>
      <c r="S54" s="52"/>
      <c r="T54" s="52"/>
      <c r="U54" s="52"/>
      <c r="V54" s="52"/>
      <c r="W54" s="52"/>
      <c r="X54" s="52"/>
      <c r="Y54" s="52"/>
      <c r="Z54" s="52"/>
      <c r="AA54" s="52"/>
      <c r="AU54" s="38"/>
    </row>
    <row r="55" spans="1:47" s="60" customFormat="1" ht="31.5" customHeight="1" x14ac:dyDescent="0.25">
      <c r="A55" s="110"/>
      <c r="B55" s="112"/>
      <c r="C55" s="74" t="s">
        <v>116</v>
      </c>
      <c r="D55" s="74" t="s">
        <v>116</v>
      </c>
      <c r="E55" s="74" t="s">
        <v>116</v>
      </c>
      <c r="F55" s="100"/>
      <c r="G55" s="66" t="s">
        <v>175</v>
      </c>
      <c r="H55" s="75" t="s">
        <v>174</v>
      </c>
      <c r="I55" s="77" t="str">
        <f>I57</f>
        <v>0</v>
      </c>
      <c r="J55" s="80" t="s">
        <v>116</v>
      </c>
      <c r="K55" s="77" t="str">
        <f>K57</f>
        <v>1</v>
      </c>
      <c r="L55" s="74" t="s">
        <v>200</v>
      </c>
      <c r="M55" s="50">
        <v>3978.94</v>
      </c>
      <c r="N55" s="50">
        <f t="shared" si="3"/>
        <v>3103.53</v>
      </c>
      <c r="O55" s="70">
        <f>O57</f>
        <v>32.9</v>
      </c>
      <c r="P55" s="70">
        <f t="shared" ref="P55:Q55" si="11">P57</f>
        <v>3070.63</v>
      </c>
      <c r="Q55" s="70">
        <f t="shared" si="11"/>
        <v>0</v>
      </c>
      <c r="S55" s="52"/>
      <c r="T55" s="52"/>
      <c r="U55" s="52"/>
      <c r="V55" s="52"/>
      <c r="W55" s="52"/>
      <c r="X55" s="52"/>
      <c r="Y55" s="52"/>
      <c r="Z55" s="52"/>
      <c r="AA55" s="52"/>
      <c r="AU55" s="38"/>
    </row>
    <row r="56" spans="1:47" s="60" customFormat="1" ht="36.75" customHeight="1" x14ac:dyDescent="0.25">
      <c r="A56" s="106" t="s">
        <v>196</v>
      </c>
      <c r="B56" s="99" t="s">
        <v>230</v>
      </c>
      <c r="C56" s="26">
        <v>164</v>
      </c>
      <c r="D56" s="46">
        <v>27300042</v>
      </c>
      <c r="E56" s="106" t="s">
        <v>199</v>
      </c>
      <c r="F56" s="104" t="s">
        <v>237</v>
      </c>
      <c r="G56" s="59" t="s">
        <v>193</v>
      </c>
      <c r="H56" s="26" t="s">
        <v>174</v>
      </c>
      <c r="I56" s="46" t="s">
        <v>201</v>
      </c>
      <c r="J56" s="71">
        <v>44896</v>
      </c>
      <c r="K56" s="46" t="s">
        <v>200</v>
      </c>
      <c r="L56" s="46" t="s">
        <v>200</v>
      </c>
      <c r="M56" s="50">
        <v>3978.94</v>
      </c>
      <c r="N56" s="65">
        <f>O56+P56+Q56</f>
        <v>3114</v>
      </c>
      <c r="O56" s="65">
        <v>3114</v>
      </c>
      <c r="P56" s="65">
        <v>0</v>
      </c>
      <c r="Q56" s="50">
        <v>0</v>
      </c>
      <c r="S56" s="52"/>
      <c r="T56" s="52"/>
      <c r="U56" s="52"/>
      <c r="V56" s="52"/>
      <c r="W56" s="52"/>
      <c r="X56" s="52"/>
      <c r="Y56" s="52"/>
      <c r="Z56" s="52"/>
      <c r="AA56" s="52"/>
      <c r="AU56" s="38"/>
    </row>
    <row r="57" spans="1:47" s="60" customFormat="1" ht="26.25" customHeight="1" x14ac:dyDescent="0.25">
      <c r="A57" s="106"/>
      <c r="B57" s="99"/>
      <c r="C57" s="26"/>
      <c r="D57" s="46"/>
      <c r="E57" s="106"/>
      <c r="F57" s="104"/>
      <c r="G57" s="59" t="s">
        <v>210</v>
      </c>
      <c r="H57" s="26" t="s">
        <v>174</v>
      </c>
      <c r="I57" s="46" t="s">
        <v>200</v>
      </c>
      <c r="J57" s="71" t="s">
        <v>116</v>
      </c>
      <c r="K57" s="46" t="s">
        <v>201</v>
      </c>
      <c r="L57" s="46" t="s">
        <v>200</v>
      </c>
      <c r="M57" s="50">
        <v>3978.94</v>
      </c>
      <c r="N57" s="65">
        <f>O57+P57+Q57</f>
        <v>3103.53</v>
      </c>
      <c r="O57" s="65">
        <v>32.9</v>
      </c>
      <c r="P57" s="65">
        <v>3070.63</v>
      </c>
      <c r="Q57" s="50">
        <v>0</v>
      </c>
      <c r="S57" s="52"/>
      <c r="T57" s="52"/>
      <c r="U57" s="52"/>
      <c r="V57" s="52"/>
      <c r="W57" s="52"/>
      <c r="X57" s="52"/>
      <c r="Y57" s="52"/>
      <c r="Z57" s="52"/>
      <c r="AA57" s="52"/>
      <c r="AU57" s="38"/>
    </row>
    <row r="58" spans="1:47" s="60" customFormat="1" ht="30" customHeight="1" x14ac:dyDescent="0.25">
      <c r="A58" s="74" t="s">
        <v>196</v>
      </c>
      <c r="B58" s="75">
        <v>40429</v>
      </c>
      <c r="C58" s="74" t="s">
        <v>116</v>
      </c>
      <c r="D58" s="74" t="s">
        <v>116</v>
      </c>
      <c r="E58" s="74" t="s">
        <v>116</v>
      </c>
      <c r="F58" s="67" t="s">
        <v>159</v>
      </c>
      <c r="G58" s="67" t="s">
        <v>193</v>
      </c>
      <c r="H58" s="75" t="s">
        <v>174</v>
      </c>
      <c r="I58" s="77">
        <f>I59</f>
        <v>0</v>
      </c>
      <c r="J58" s="80" t="s">
        <v>116</v>
      </c>
      <c r="K58" s="74" t="str">
        <f>K59</f>
        <v>1</v>
      </c>
      <c r="L58" s="74">
        <v>0</v>
      </c>
      <c r="M58" s="50">
        <f>M59</f>
        <v>0</v>
      </c>
      <c r="N58" s="50">
        <f>SUM(O58:Q58)</f>
        <v>8900</v>
      </c>
      <c r="O58" s="78">
        <f>O59</f>
        <v>0</v>
      </c>
      <c r="P58" s="78">
        <f t="shared" ref="P58:Q58" si="12">P59</f>
        <v>8900</v>
      </c>
      <c r="Q58" s="78">
        <f t="shared" si="12"/>
        <v>0</v>
      </c>
      <c r="S58" s="52"/>
      <c r="T58" s="52"/>
      <c r="U58" s="52"/>
      <c r="V58" s="52"/>
      <c r="W58" s="52"/>
      <c r="X58" s="52"/>
      <c r="Y58" s="52"/>
      <c r="Z58" s="52"/>
      <c r="AA58" s="52"/>
      <c r="AU58" s="38"/>
    </row>
    <row r="59" spans="1:47" s="60" customFormat="1" ht="31.15" customHeight="1" x14ac:dyDescent="0.25">
      <c r="A59" s="46" t="s">
        <v>196</v>
      </c>
      <c r="B59" s="26">
        <v>40429</v>
      </c>
      <c r="C59" s="46" t="s">
        <v>166</v>
      </c>
      <c r="D59" s="46">
        <v>27300042</v>
      </c>
      <c r="E59" s="46" t="s">
        <v>199</v>
      </c>
      <c r="F59" s="58" t="s">
        <v>225</v>
      </c>
      <c r="G59" s="58" t="s">
        <v>193</v>
      </c>
      <c r="H59" s="26" t="s">
        <v>174</v>
      </c>
      <c r="I59" s="57">
        <v>0</v>
      </c>
      <c r="J59" s="71" t="s">
        <v>116</v>
      </c>
      <c r="K59" s="46" t="s">
        <v>201</v>
      </c>
      <c r="L59" s="46">
        <v>0</v>
      </c>
      <c r="M59" s="50">
        <v>0</v>
      </c>
      <c r="N59" s="50">
        <f>SUM(O59:Q59)</f>
        <v>8900</v>
      </c>
      <c r="O59" s="65">
        <v>0</v>
      </c>
      <c r="P59" s="65">
        <v>8900</v>
      </c>
      <c r="Q59" s="50">
        <v>0</v>
      </c>
      <c r="S59" s="52"/>
      <c r="T59" s="52"/>
      <c r="U59" s="52"/>
      <c r="V59" s="52"/>
      <c r="W59" s="52"/>
      <c r="X59" s="52"/>
      <c r="Y59" s="52"/>
      <c r="Z59" s="52"/>
      <c r="AA59" s="52"/>
      <c r="AU59" s="38"/>
    </row>
    <row r="60" spans="1:47" s="60" customFormat="1" ht="43.5" customHeight="1" x14ac:dyDescent="0.25">
      <c r="A60" s="102" t="s">
        <v>227</v>
      </c>
      <c r="B60" s="102" t="s">
        <v>116</v>
      </c>
      <c r="C60" s="74" t="s">
        <v>116</v>
      </c>
      <c r="D60" s="74" t="s">
        <v>116</v>
      </c>
      <c r="E60" s="102" t="s">
        <v>116</v>
      </c>
      <c r="F60" s="100" t="s">
        <v>212</v>
      </c>
      <c r="G60" s="67" t="s">
        <v>193</v>
      </c>
      <c r="H60" s="75" t="s">
        <v>174</v>
      </c>
      <c r="I60" s="77">
        <f>I62</f>
        <v>1</v>
      </c>
      <c r="J60" s="80">
        <v>44896</v>
      </c>
      <c r="K60" s="77" t="str">
        <f>K62</f>
        <v>0</v>
      </c>
      <c r="L60" s="74" t="s">
        <v>200</v>
      </c>
      <c r="M60" s="70">
        <f>M63</f>
        <v>3978.94</v>
      </c>
      <c r="N60" s="70">
        <f t="shared" ref="N60" si="13">SUM(O60:Q60)</f>
        <v>772</v>
      </c>
      <c r="O60" s="70">
        <f>O62</f>
        <v>772</v>
      </c>
      <c r="P60" s="70">
        <v>0</v>
      </c>
      <c r="Q60" s="70">
        <v>0</v>
      </c>
      <c r="S60" s="52"/>
      <c r="T60" s="52"/>
      <c r="U60" s="52"/>
      <c r="V60" s="52"/>
      <c r="W60" s="52"/>
      <c r="X60" s="52"/>
      <c r="Y60" s="52"/>
      <c r="Z60" s="52"/>
      <c r="AA60" s="52"/>
      <c r="AU60" s="38"/>
    </row>
    <row r="61" spans="1:47" s="60" customFormat="1" ht="37.5" customHeight="1" x14ac:dyDescent="0.25">
      <c r="A61" s="102"/>
      <c r="B61" s="102"/>
      <c r="C61" s="74"/>
      <c r="D61" s="74"/>
      <c r="E61" s="102"/>
      <c r="F61" s="100"/>
      <c r="G61" s="67" t="s">
        <v>175</v>
      </c>
      <c r="H61" s="75" t="s">
        <v>174</v>
      </c>
      <c r="I61" s="83">
        <f>I63+I66</f>
        <v>1</v>
      </c>
      <c r="J61" s="80">
        <v>44896</v>
      </c>
      <c r="K61" s="83">
        <f>K63+K66</f>
        <v>1</v>
      </c>
      <c r="L61" s="83">
        <f>L63+L66</f>
        <v>0</v>
      </c>
      <c r="M61" s="70"/>
      <c r="N61" s="70"/>
      <c r="O61" s="70">
        <f>O63+O66</f>
        <v>16330.099999999999</v>
      </c>
      <c r="P61" s="70">
        <f t="shared" ref="P61:Q61" si="14">P63</f>
        <v>0</v>
      </c>
      <c r="Q61" s="70">
        <f t="shared" si="14"/>
        <v>0</v>
      </c>
      <c r="S61" s="52"/>
      <c r="T61" s="52"/>
      <c r="U61" s="52"/>
      <c r="V61" s="52"/>
      <c r="W61" s="52"/>
      <c r="X61" s="52"/>
      <c r="Y61" s="52"/>
      <c r="Z61" s="52"/>
      <c r="AA61" s="52"/>
      <c r="AU61" s="38"/>
    </row>
    <row r="62" spans="1:47" s="60" customFormat="1" ht="33.75" customHeight="1" x14ac:dyDescent="0.25">
      <c r="A62" s="109" t="s">
        <v>227</v>
      </c>
      <c r="B62" s="111" t="s">
        <v>230</v>
      </c>
      <c r="C62" s="74" t="s">
        <v>116</v>
      </c>
      <c r="D62" s="74" t="s">
        <v>116</v>
      </c>
      <c r="E62" s="109" t="s">
        <v>116</v>
      </c>
      <c r="F62" s="113" t="s">
        <v>205</v>
      </c>
      <c r="G62" s="66" t="s">
        <v>193</v>
      </c>
      <c r="H62" s="75" t="s">
        <v>174</v>
      </c>
      <c r="I62" s="77">
        <v>1</v>
      </c>
      <c r="J62" s="80">
        <v>44835</v>
      </c>
      <c r="K62" s="81" t="str">
        <f>K64</f>
        <v>0</v>
      </c>
      <c r="L62" s="74" t="s">
        <v>200</v>
      </c>
      <c r="M62" s="50">
        <v>3978.94</v>
      </c>
      <c r="N62" s="50">
        <f t="shared" ref="N62:N63" si="15">SUM(O62:Q62)</f>
        <v>772</v>
      </c>
      <c r="O62" s="70">
        <f>O64</f>
        <v>772</v>
      </c>
      <c r="P62" s="70">
        <f t="shared" ref="P62:Q62" si="16">P64</f>
        <v>0</v>
      </c>
      <c r="Q62" s="70">
        <f t="shared" si="16"/>
        <v>0</v>
      </c>
      <c r="S62" s="52"/>
      <c r="T62" s="52"/>
      <c r="U62" s="52"/>
      <c r="V62" s="52"/>
      <c r="W62" s="52"/>
      <c r="X62" s="52"/>
      <c r="Y62" s="52"/>
      <c r="Z62" s="52"/>
      <c r="AA62" s="52"/>
      <c r="AU62" s="38"/>
    </row>
    <row r="63" spans="1:47" s="60" customFormat="1" ht="31.5" customHeight="1" x14ac:dyDescent="0.25">
      <c r="A63" s="110"/>
      <c r="B63" s="112"/>
      <c r="C63" s="74"/>
      <c r="D63" s="74"/>
      <c r="E63" s="110"/>
      <c r="F63" s="114"/>
      <c r="G63" s="66" t="s">
        <v>175</v>
      </c>
      <c r="H63" s="75" t="s">
        <v>174</v>
      </c>
      <c r="I63" s="83" t="str">
        <f>I65</f>
        <v>0</v>
      </c>
      <c r="J63" s="80" t="s">
        <v>116</v>
      </c>
      <c r="K63" s="83" t="str">
        <f>K65</f>
        <v>1</v>
      </c>
      <c r="L63" s="83" t="str">
        <f>L65</f>
        <v>0</v>
      </c>
      <c r="M63" s="50">
        <v>3978.94</v>
      </c>
      <c r="N63" s="50">
        <f t="shared" si="15"/>
        <v>8583.9699999999993</v>
      </c>
      <c r="O63" s="70">
        <f>O65</f>
        <v>8583.9699999999993</v>
      </c>
      <c r="P63" s="70">
        <f t="shared" ref="P63:Q63" si="17">P65</f>
        <v>0</v>
      </c>
      <c r="Q63" s="70">
        <f t="shared" si="17"/>
        <v>0</v>
      </c>
      <c r="S63" s="52"/>
      <c r="T63" s="52"/>
      <c r="U63" s="52"/>
      <c r="V63" s="52"/>
      <c r="W63" s="52"/>
      <c r="X63" s="52"/>
      <c r="Y63" s="52"/>
      <c r="Z63" s="52"/>
      <c r="AA63" s="52"/>
      <c r="AU63" s="38"/>
    </row>
    <row r="64" spans="1:47" s="60" customFormat="1" ht="36.75" customHeight="1" x14ac:dyDescent="0.25">
      <c r="A64" s="106" t="s">
        <v>227</v>
      </c>
      <c r="B64" s="99" t="s">
        <v>230</v>
      </c>
      <c r="C64" s="26">
        <v>164</v>
      </c>
      <c r="D64" s="46">
        <v>27300042</v>
      </c>
      <c r="E64" s="106" t="s">
        <v>199</v>
      </c>
      <c r="F64" s="104" t="s">
        <v>213</v>
      </c>
      <c r="G64" s="59" t="s">
        <v>193</v>
      </c>
      <c r="H64" s="26" t="s">
        <v>174</v>
      </c>
      <c r="I64" s="46" t="s">
        <v>201</v>
      </c>
      <c r="J64" s="71">
        <v>44896</v>
      </c>
      <c r="K64" s="46" t="s">
        <v>200</v>
      </c>
      <c r="L64" s="46" t="s">
        <v>200</v>
      </c>
      <c r="M64" s="50">
        <v>3978.94</v>
      </c>
      <c r="N64" s="65">
        <f>O64+P64+Q64</f>
        <v>772</v>
      </c>
      <c r="O64" s="50">
        <v>772</v>
      </c>
      <c r="P64" s="65">
        <v>0</v>
      </c>
      <c r="Q64" s="50">
        <v>0</v>
      </c>
      <c r="S64" s="52"/>
      <c r="T64" s="52"/>
      <c r="U64" s="52"/>
      <c r="V64" s="52"/>
      <c r="W64" s="52"/>
      <c r="X64" s="52"/>
      <c r="Y64" s="52"/>
      <c r="Z64" s="52"/>
      <c r="AA64" s="52"/>
      <c r="AU64" s="38"/>
    </row>
    <row r="65" spans="1:47" s="60" customFormat="1" ht="26.25" customHeight="1" x14ac:dyDescent="0.25">
      <c r="A65" s="106"/>
      <c r="B65" s="99"/>
      <c r="C65" s="26"/>
      <c r="D65" s="46"/>
      <c r="E65" s="106"/>
      <c r="F65" s="104"/>
      <c r="G65" s="59" t="s">
        <v>210</v>
      </c>
      <c r="H65" s="26" t="s">
        <v>174</v>
      </c>
      <c r="I65" s="46" t="s">
        <v>200</v>
      </c>
      <c r="J65" s="71" t="s">
        <v>116</v>
      </c>
      <c r="K65" s="46" t="s">
        <v>201</v>
      </c>
      <c r="L65" s="46" t="s">
        <v>200</v>
      </c>
      <c r="M65" s="50">
        <v>3978.94</v>
      </c>
      <c r="N65" s="65">
        <f>O65+P65+Q65</f>
        <v>8583.9699999999993</v>
      </c>
      <c r="O65" s="50">
        <v>8583.9699999999993</v>
      </c>
      <c r="P65" s="65">
        <v>0</v>
      </c>
      <c r="Q65" s="50">
        <v>0</v>
      </c>
      <c r="S65" s="52"/>
      <c r="T65" s="52"/>
      <c r="U65" s="52"/>
      <c r="V65" s="52"/>
      <c r="W65" s="52"/>
      <c r="X65" s="52"/>
      <c r="Y65" s="52"/>
      <c r="Z65" s="52"/>
      <c r="AA65" s="52"/>
      <c r="AU65" s="38"/>
    </row>
    <row r="66" spans="1:47" s="60" customFormat="1" ht="46.9" customHeight="1" x14ac:dyDescent="0.25">
      <c r="A66" s="74" t="s">
        <v>227</v>
      </c>
      <c r="B66" s="75">
        <v>60115</v>
      </c>
      <c r="C66" s="74" t="s">
        <v>116</v>
      </c>
      <c r="D66" s="74" t="s">
        <v>116</v>
      </c>
      <c r="E66" s="74" t="s">
        <v>116</v>
      </c>
      <c r="F66" s="67" t="s">
        <v>214</v>
      </c>
      <c r="G66" s="66" t="s">
        <v>175</v>
      </c>
      <c r="H66" s="75" t="s">
        <v>174</v>
      </c>
      <c r="I66" s="83">
        <f>I67</f>
        <v>1</v>
      </c>
      <c r="J66" s="80">
        <v>44896</v>
      </c>
      <c r="K66" s="83" t="str">
        <f>K67</f>
        <v>0</v>
      </c>
      <c r="L66" s="83" t="str">
        <f>L67</f>
        <v>0</v>
      </c>
      <c r="M66" s="70" t="e">
        <f>M28</f>
        <v>#REF!</v>
      </c>
      <c r="N66" s="70">
        <f t="shared" ref="N66" si="18">SUM(O66:Q66)</f>
        <v>7746.13</v>
      </c>
      <c r="O66" s="70">
        <f>O67</f>
        <v>7746.13</v>
      </c>
      <c r="P66" s="70">
        <f t="shared" ref="P66:Q66" si="19">P67</f>
        <v>0</v>
      </c>
      <c r="Q66" s="70">
        <f t="shared" si="19"/>
        <v>0</v>
      </c>
      <c r="S66" s="52"/>
      <c r="T66" s="52"/>
      <c r="U66" s="52"/>
      <c r="V66" s="52"/>
      <c r="W66" s="52"/>
      <c r="X66" s="52"/>
      <c r="Y66" s="52"/>
      <c r="Z66" s="52"/>
      <c r="AA66" s="52"/>
      <c r="AB66" s="52"/>
      <c r="AU66" s="38"/>
    </row>
    <row r="67" spans="1:47" s="60" customFormat="1" ht="46.9" customHeight="1" x14ac:dyDescent="0.25">
      <c r="A67" s="46" t="s">
        <v>227</v>
      </c>
      <c r="B67" s="26">
        <v>60115</v>
      </c>
      <c r="C67" s="46" t="s">
        <v>166</v>
      </c>
      <c r="D67" s="46">
        <v>27300042</v>
      </c>
      <c r="E67" s="46" t="s">
        <v>199</v>
      </c>
      <c r="F67" s="58" t="s">
        <v>226</v>
      </c>
      <c r="G67" s="59" t="s">
        <v>175</v>
      </c>
      <c r="H67" s="26" t="s">
        <v>174</v>
      </c>
      <c r="I67" s="57">
        <v>1</v>
      </c>
      <c r="J67" s="71">
        <v>44896</v>
      </c>
      <c r="K67" s="46" t="s">
        <v>200</v>
      </c>
      <c r="L67" s="46" t="s">
        <v>200</v>
      </c>
      <c r="M67" s="50">
        <v>0</v>
      </c>
      <c r="N67" s="50">
        <f>SUM(O67:Q67)</f>
        <v>7746.13</v>
      </c>
      <c r="O67" s="65">
        <v>7746.13</v>
      </c>
      <c r="P67" s="65">
        <v>0</v>
      </c>
      <c r="Q67" s="65">
        <v>0</v>
      </c>
      <c r="S67" s="52"/>
      <c r="T67" s="52"/>
      <c r="U67" s="52"/>
      <c r="V67" s="52"/>
      <c r="W67" s="52"/>
      <c r="X67" s="52"/>
      <c r="Y67" s="52"/>
      <c r="Z67" s="52"/>
      <c r="AA67" s="52"/>
      <c r="AB67" s="52"/>
      <c r="AU67" s="38"/>
    </row>
    <row r="68" spans="1:47" s="60" customFormat="1" ht="23.25" hidden="1" customHeight="1" x14ac:dyDescent="0.25">
      <c r="A68" s="89" t="s">
        <v>116</v>
      </c>
      <c r="B68" s="89" t="s">
        <v>116</v>
      </c>
      <c r="C68" s="89"/>
      <c r="D68" s="89"/>
      <c r="E68" s="89" t="s">
        <v>116</v>
      </c>
      <c r="F68" s="90" t="s">
        <v>243</v>
      </c>
      <c r="G68" s="89" t="s">
        <v>116</v>
      </c>
      <c r="H68" s="89" t="s">
        <v>116</v>
      </c>
      <c r="I68" s="89" t="s">
        <v>116</v>
      </c>
      <c r="J68" s="89" t="s">
        <v>116</v>
      </c>
      <c r="K68" s="89" t="s">
        <v>116</v>
      </c>
      <c r="L68" s="89" t="s">
        <v>116</v>
      </c>
      <c r="M68" s="90"/>
      <c r="N68" s="90"/>
      <c r="O68" s="88">
        <f>O10+O11+O49+O52+O53+O60+O61</f>
        <v>242516.32158000002</v>
      </c>
      <c r="P68" s="88">
        <f>P10+P11+P49+P52+P53+P60+P61</f>
        <v>174668.09</v>
      </c>
      <c r="Q68" s="88">
        <f>Q10+Q11+Q49+Q52+Q53+Q60+Q61</f>
        <v>187616.40999999997</v>
      </c>
      <c r="S68" s="52"/>
      <c r="T68" s="52"/>
      <c r="U68" s="52"/>
      <c r="V68" s="52"/>
      <c r="W68" s="52"/>
      <c r="X68" s="52"/>
      <c r="Y68" s="52"/>
      <c r="Z68" s="52"/>
      <c r="AA68" s="52"/>
      <c r="AU68" s="38"/>
    </row>
    <row r="69" spans="1:47" s="60" customFormat="1" x14ac:dyDescent="0.25">
      <c r="A69" s="38"/>
      <c r="B69" s="38"/>
      <c r="C69" s="38"/>
      <c r="D69" s="38"/>
      <c r="E69" s="38"/>
      <c r="F69" s="38"/>
      <c r="G69" s="38"/>
      <c r="H69" s="38"/>
      <c r="I69" s="38"/>
      <c r="J69" s="38"/>
      <c r="K69" s="38"/>
      <c r="L69" s="38"/>
      <c r="M69" s="38"/>
      <c r="N69" s="38"/>
      <c r="O69" s="38"/>
      <c r="P69" s="38"/>
      <c r="Q69" s="38"/>
      <c r="S69" s="52"/>
      <c r="T69" s="52"/>
      <c r="U69" s="52"/>
      <c r="V69" s="52"/>
      <c r="W69" s="52"/>
      <c r="X69" s="52"/>
      <c r="Y69" s="52"/>
      <c r="Z69" s="52"/>
      <c r="AA69" s="52"/>
      <c r="AU69" s="38"/>
    </row>
    <row r="70" spans="1:47" s="60" customFormat="1" x14ac:dyDescent="0.25">
      <c r="A70" s="38"/>
      <c r="B70" s="38"/>
      <c r="C70" s="38"/>
      <c r="D70" s="38"/>
      <c r="E70" s="38"/>
      <c r="F70" s="38"/>
      <c r="G70" s="38"/>
      <c r="H70" s="38"/>
      <c r="I70" s="38"/>
      <c r="J70" s="38"/>
      <c r="K70" s="38"/>
      <c r="L70" s="38"/>
      <c r="M70" s="38"/>
      <c r="N70" s="38"/>
      <c r="S70" s="52"/>
      <c r="T70" s="52"/>
      <c r="U70" s="52"/>
      <c r="V70" s="52"/>
      <c r="W70" s="52"/>
      <c r="X70" s="52"/>
      <c r="Y70" s="52"/>
      <c r="Z70" s="52"/>
      <c r="AA70" s="52"/>
      <c r="AU70" s="38"/>
    </row>
    <row r="71" spans="1:47" s="60" customFormat="1" x14ac:dyDescent="0.25">
      <c r="A71" s="38"/>
      <c r="B71" s="38"/>
      <c r="C71" s="38"/>
      <c r="D71" s="38"/>
      <c r="E71" s="38"/>
      <c r="F71" s="38"/>
      <c r="G71" s="73"/>
      <c r="H71" s="38"/>
      <c r="I71" s="69"/>
      <c r="J71" s="38"/>
      <c r="K71" s="38"/>
      <c r="L71" s="38"/>
      <c r="M71" s="38"/>
      <c r="N71" s="38"/>
      <c r="S71" s="52"/>
      <c r="T71" s="52"/>
      <c r="U71" s="52"/>
      <c r="V71" s="52"/>
      <c r="W71" s="52"/>
      <c r="X71" s="52"/>
      <c r="Y71" s="52"/>
      <c r="Z71" s="52"/>
      <c r="AA71" s="52"/>
      <c r="AU71" s="38"/>
    </row>
    <row r="72" spans="1:47" s="60" customFormat="1" x14ac:dyDescent="0.25">
      <c r="A72" s="38"/>
      <c r="B72" s="38"/>
      <c r="C72" s="38"/>
      <c r="D72" s="38"/>
      <c r="E72" s="38"/>
      <c r="F72" s="38"/>
      <c r="G72" s="73"/>
      <c r="H72" s="38"/>
      <c r="I72" s="69"/>
      <c r="J72" s="38"/>
      <c r="K72" s="38"/>
      <c r="L72" s="38"/>
      <c r="M72" s="38"/>
      <c r="N72" s="38"/>
      <c r="S72" s="52"/>
      <c r="T72" s="52"/>
      <c r="U72" s="52">
        <v>1000</v>
      </c>
      <c r="V72" s="52">
        <v>1000</v>
      </c>
      <c r="W72" s="52"/>
      <c r="X72" s="52"/>
      <c r="Y72" s="52"/>
      <c r="Z72" s="52">
        <f>U72-P58</f>
        <v>-7900</v>
      </c>
      <c r="AA72" s="52" t="e">
        <f>V72-#REF!</f>
        <v>#REF!</v>
      </c>
      <c r="AB72" s="63" t="s">
        <v>192</v>
      </c>
      <c r="AU72" s="38"/>
    </row>
    <row r="73" spans="1:47" s="60" customFormat="1" x14ac:dyDescent="0.25">
      <c r="A73" s="38"/>
      <c r="B73" s="38"/>
      <c r="C73" s="38"/>
      <c r="D73" s="38"/>
      <c r="E73" s="38"/>
      <c r="F73" s="38"/>
      <c r="G73" s="38"/>
      <c r="H73" s="38"/>
      <c r="I73" s="38"/>
      <c r="J73" s="38"/>
      <c r="K73" s="38"/>
      <c r="L73" s="38"/>
      <c r="M73" s="38"/>
      <c r="N73" s="38"/>
      <c r="S73" s="52"/>
      <c r="T73" s="52"/>
      <c r="U73" s="52"/>
      <c r="V73" s="52"/>
      <c r="W73" s="52"/>
      <c r="X73" s="52"/>
      <c r="Y73" s="52"/>
      <c r="Z73" s="52"/>
      <c r="AA73" s="52"/>
      <c r="AU73" s="38"/>
    </row>
    <row r="74" spans="1:47" s="60" customFormat="1" x14ac:dyDescent="0.25">
      <c r="A74" s="38"/>
      <c r="B74" s="38"/>
      <c r="C74" s="38"/>
      <c r="D74" s="38"/>
      <c r="E74" s="38"/>
      <c r="F74" s="38"/>
      <c r="G74" s="38"/>
      <c r="H74" s="38"/>
      <c r="I74" s="38"/>
      <c r="J74" s="38"/>
      <c r="K74" s="38"/>
      <c r="L74" s="38"/>
      <c r="M74" s="38"/>
      <c r="N74" s="38"/>
      <c r="AU74" s="38"/>
    </row>
    <row r="75" spans="1:47" s="60" customFormat="1" x14ac:dyDescent="0.25">
      <c r="A75" s="38"/>
      <c r="B75" s="38"/>
      <c r="C75" s="38"/>
      <c r="D75" s="38"/>
      <c r="E75" s="38"/>
      <c r="F75" s="38"/>
      <c r="G75" s="38"/>
      <c r="H75" s="38"/>
      <c r="I75" s="38"/>
      <c r="J75" s="38"/>
      <c r="K75" s="38"/>
      <c r="L75" s="38"/>
      <c r="M75" s="38"/>
      <c r="N75" s="38"/>
      <c r="AU75" s="38"/>
    </row>
    <row r="76" spans="1:47" x14ac:dyDescent="0.25">
      <c r="J76" s="60"/>
    </row>
  </sheetData>
  <autoFilter ref="A9:AU67" xr:uid="{00000000-0009-0000-0000-000004000000}"/>
  <mergeCells count="84">
    <mergeCell ref="F32:F33"/>
    <mergeCell ref="A32:A33"/>
    <mergeCell ref="B32:B33"/>
    <mergeCell ref="C32:C33"/>
    <mergeCell ref="D32:D33"/>
    <mergeCell ref="E32:E33"/>
    <mergeCell ref="J28:J29"/>
    <mergeCell ref="A54:A55"/>
    <mergeCell ref="B54:B55"/>
    <mergeCell ref="A62:A63"/>
    <mergeCell ref="E62:E63"/>
    <mergeCell ref="B62:B63"/>
    <mergeCell ref="A60:A61"/>
    <mergeCell ref="B60:B61"/>
    <mergeCell ref="E60:E61"/>
    <mergeCell ref="F60:F61"/>
    <mergeCell ref="F62:F63"/>
    <mergeCell ref="A45:A46"/>
    <mergeCell ref="B45:B46"/>
    <mergeCell ref="E45:E46"/>
    <mergeCell ref="F45:F46"/>
    <mergeCell ref="A39:A40"/>
    <mergeCell ref="A64:A65"/>
    <mergeCell ref="B64:B65"/>
    <mergeCell ref="E64:E65"/>
    <mergeCell ref="F64:F65"/>
    <mergeCell ref="A52:A53"/>
    <mergeCell ref="B52:B53"/>
    <mergeCell ref="E52:E53"/>
    <mergeCell ref="F52:F53"/>
    <mergeCell ref="F54:F55"/>
    <mergeCell ref="A56:A57"/>
    <mergeCell ref="B56:B57"/>
    <mergeCell ref="E56:E57"/>
    <mergeCell ref="F56:F57"/>
    <mergeCell ref="B39:B40"/>
    <mergeCell ref="E39:E40"/>
    <mergeCell ref="F39:F40"/>
    <mergeCell ref="A43:A44"/>
    <mergeCell ref="B43:B44"/>
    <mergeCell ref="E43:E44"/>
    <mergeCell ref="F43:F44"/>
    <mergeCell ref="A37:A38"/>
    <mergeCell ref="B37:B38"/>
    <mergeCell ref="E37:E38"/>
    <mergeCell ref="F37:F38"/>
    <mergeCell ref="A34:A35"/>
    <mergeCell ref="B34:B35"/>
    <mergeCell ref="E34:E35"/>
    <mergeCell ref="F34:F35"/>
    <mergeCell ref="F30:F31"/>
    <mergeCell ref="A28:A29"/>
    <mergeCell ref="B28:B29"/>
    <mergeCell ref="C28:C29"/>
    <mergeCell ref="D28:D29"/>
    <mergeCell ref="E28:E29"/>
    <mergeCell ref="F28:F29"/>
    <mergeCell ref="A30:A31"/>
    <mergeCell ref="B30:B31"/>
    <mergeCell ref="C30:C31"/>
    <mergeCell ref="D30:D31"/>
    <mergeCell ref="E30:E31"/>
    <mergeCell ref="N10:N11"/>
    <mergeCell ref="I6:L6"/>
    <mergeCell ref="I7:J7"/>
    <mergeCell ref="K7:K8"/>
    <mergeCell ref="L7:L8"/>
    <mergeCell ref="M5:Q7"/>
    <mergeCell ref="F10:F11"/>
    <mergeCell ref="O1:Q1"/>
    <mergeCell ref="A5:A8"/>
    <mergeCell ref="B5:B8"/>
    <mergeCell ref="C5:C8"/>
    <mergeCell ref="E5:E8"/>
    <mergeCell ref="F5:F8"/>
    <mergeCell ref="G6:G8"/>
    <mergeCell ref="H6:H8"/>
    <mergeCell ref="A10:A11"/>
    <mergeCell ref="B10:B11"/>
    <mergeCell ref="C10:C11"/>
    <mergeCell ref="D10:D11"/>
    <mergeCell ref="E10:E11"/>
    <mergeCell ref="J10:J11"/>
    <mergeCell ref="M10:M11"/>
  </mergeCells>
  <pageMargins left="0.78740157480314965" right="0.78740157480314965" top="0.78740157480314965" bottom="0.39370078740157483" header="0.39370078740157483" footer="0.19685039370078741"/>
  <pageSetup paperSize="9" scale="50" fitToHeight="0" orientation="landscape" r:id="rId1"/>
  <headerFooter differentOddEven="1" alignWithMargins="0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CFB2B1-7D97-466F-A987-25D943C8EEA4}">
  <dimension ref="A2:M2"/>
  <sheetViews>
    <sheetView workbookViewId="0">
      <selection activeCell="M26" sqref="M26"/>
    </sheetView>
  </sheetViews>
  <sheetFormatPr defaultRowHeight="12.75" x14ac:dyDescent="0.2"/>
  <cols>
    <col min="1" max="16384" width="9.140625" style="87"/>
  </cols>
  <sheetData>
    <row r="2" spans="1:13" ht="49.5" customHeight="1" x14ac:dyDescent="0.2">
      <c r="A2" s="115"/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</row>
  </sheetData>
  <mergeCells count="1">
    <mergeCell ref="A2:M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19"/>
  <sheetViews>
    <sheetView zoomScale="93" zoomScaleNormal="93" workbookViewId="0">
      <selection activeCell="D18" sqref="D18"/>
    </sheetView>
  </sheetViews>
  <sheetFormatPr defaultRowHeight="12.75" x14ac:dyDescent="0.2"/>
  <cols>
    <col min="2" max="4" width="11.140625" customWidth="1"/>
    <col min="5" max="5" width="13" customWidth="1"/>
    <col min="6" max="6" width="38.5703125" customWidth="1"/>
    <col min="10" max="10" width="13.85546875" customWidth="1"/>
    <col min="11" max="11" width="11.7109375" bestFit="1" customWidth="1"/>
    <col min="12" max="12" width="12.5703125" bestFit="1" customWidth="1"/>
    <col min="13" max="13" width="13.42578125" customWidth="1"/>
    <col min="14" max="14" width="13.85546875" customWidth="1"/>
    <col min="15" max="15" width="11.42578125" customWidth="1"/>
  </cols>
  <sheetData>
    <row r="1" spans="1:15" ht="34.5" customHeight="1" x14ac:dyDescent="0.2">
      <c r="A1" s="116" t="s">
        <v>48</v>
      </c>
      <c r="B1" s="116" t="s">
        <v>4</v>
      </c>
      <c r="C1" s="116" t="s">
        <v>49</v>
      </c>
      <c r="D1" s="116" t="s">
        <v>50</v>
      </c>
      <c r="E1" s="116"/>
      <c r="F1" s="116" t="s">
        <v>53</v>
      </c>
      <c r="G1" s="116" t="s">
        <v>17</v>
      </c>
      <c r="H1" s="116"/>
      <c r="I1" s="116"/>
      <c r="J1" s="116"/>
      <c r="K1" s="116" t="s">
        <v>12</v>
      </c>
      <c r="L1" s="116"/>
      <c r="M1" s="116"/>
      <c r="N1" s="116"/>
      <c r="O1" s="116"/>
    </row>
    <row r="2" spans="1:15" ht="51" x14ac:dyDescent="0.2">
      <c r="A2" s="116"/>
      <c r="B2" s="116"/>
      <c r="C2" s="116"/>
      <c r="D2" s="2" t="s">
        <v>51</v>
      </c>
      <c r="E2" s="2" t="s">
        <v>52</v>
      </c>
      <c r="F2" s="116"/>
      <c r="G2" s="2" t="s">
        <v>18</v>
      </c>
      <c r="H2" s="2" t="s">
        <v>19</v>
      </c>
      <c r="I2" s="2" t="s">
        <v>20</v>
      </c>
      <c r="J2" s="2" t="s">
        <v>58</v>
      </c>
      <c r="K2" s="2" t="s">
        <v>47</v>
      </c>
      <c r="L2" s="2" t="s">
        <v>46</v>
      </c>
      <c r="M2" s="2" t="s">
        <v>14</v>
      </c>
      <c r="N2" s="2" t="s">
        <v>15</v>
      </c>
      <c r="O2" s="2" t="s">
        <v>16</v>
      </c>
    </row>
    <row r="3" spans="1:15" x14ac:dyDescent="0.2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</row>
    <row r="4" spans="1:15" ht="51" x14ac:dyDescent="0.2">
      <c r="A4" s="12" t="s">
        <v>63</v>
      </c>
      <c r="B4" s="13" t="s">
        <v>13</v>
      </c>
      <c r="C4" s="13" t="s">
        <v>13</v>
      </c>
      <c r="D4" s="13" t="s">
        <v>13</v>
      </c>
      <c r="E4" s="13" t="s">
        <v>13</v>
      </c>
      <c r="F4" s="10" t="s">
        <v>61</v>
      </c>
      <c r="G4" s="4"/>
      <c r="H4" s="4"/>
      <c r="I4" s="4"/>
      <c r="J4" s="9">
        <v>44256</v>
      </c>
      <c r="K4" s="14"/>
      <c r="L4" s="14"/>
      <c r="M4" s="14"/>
      <c r="N4" s="14"/>
      <c r="O4" s="14"/>
    </row>
    <row r="5" spans="1:15" s="20" customFormat="1" ht="38.25" x14ac:dyDescent="0.2">
      <c r="A5" s="15" t="s">
        <v>63</v>
      </c>
      <c r="B5" s="15" t="s">
        <v>65</v>
      </c>
      <c r="C5" s="15" t="s">
        <v>13</v>
      </c>
      <c r="D5" s="19" t="s">
        <v>13</v>
      </c>
      <c r="E5" s="19" t="s">
        <v>13</v>
      </c>
      <c r="F5" s="11" t="s">
        <v>62</v>
      </c>
      <c r="G5" s="16"/>
      <c r="H5" s="16"/>
      <c r="I5" s="16"/>
      <c r="J5" s="17"/>
      <c r="K5" s="18">
        <f>SUM(K6:K9)</f>
        <v>0</v>
      </c>
      <c r="L5" s="18">
        <f>SUM(L6:L9)</f>
        <v>2500000</v>
      </c>
      <c r="M5" s="18">
        <f>SUM(M6:M9)</f>
        <v>2500000</v>
      </c>
      <c r="N5" s="18">
        <f>SUM(N6:N9)</f>
        <v>0</v>
      </c>
      <c r="O5" s="18">
        <f>SUM(O6:O9)</f>
        <v>0</v>
      </c>
    </row>
    <row r="6" spans="1:15" ht="38.25" x14ac:dyDescent="0.2">
      <c r="A6" s="12" t="s">
        <v>63</v>
      </c>
      <c r="B6" s="12" t="s">
        <v>65</v>
      </c>
      <c r="C6" s="12" t="s">
        <v>68</v>
      </c>
      <c r="D6" s="12" t="s">
        <v>69</v>
      </c>
      <c r="E6" s="12" t="s">
        <v>70</v>
      </c>
      <c r="F6" s="5" t="s">
        <v>72</v>
      </c>
      <c r="G6" s="4" t="s">
        <v>73</v>
      </c>
      <c r="H6" s="4" t="s">
        <v>74</v>
      </c>
      <c r="I6" s="4">
        <v>150</v>
      </c>
      <c r="J6" s="9">
        <v>44531</v>
      </c>
      <c r="K6" s="14"/>
      <c r="L6" s="14">
        <f>SUM(M6:O6)</f>
        <v>1000000</v>
      </c>
      <c r="M6" s="14">
        <v>1000000</v>
      </c>
      <c r="N6" s="14"/>
      <c r="O6" s="14"/>
    </row>
    <row r="7" spans="1:15" ht="38.25" x14ac:dyDescent="0.2">
      <c r="A7" s="12" t="s">
        <v>63</v>
      </c>
      <c r="B7" s="12" t="s">
        <v>65</v>
      </c>
      <c r="C7" s="12" t="s">
        <v>68</v>
      </c>
      <c r="D7" s="12" t="s">
        <v>75</v>
      </c>
      <c r="E7" s="12" t="s">
        <v>76</v>
      </c>
      <c r="F7" s="5" t="s">
        <v>72</v>
      </c>
      <c r="G7" s="4" t="s">
        <v>73</v>
      </c>
      <c r="H7" s="4" t="s">
        <v>74</v>
      </c>
      <c r="I7" s="4">
        <v>200</v>
      </c>
      <c r="J7" s="9">
        <v>44532</v>
      </c>
      <c r="K7" s="14"/>
      <c r="L7" s="14">
        <f>SUM(M7:O7)</f>
        <v>1500000</v>
      </c>
      <c r="M7" s="14">
        <v>1500000</v>
      </c>
      <c r="N7" s="14"/>
      <c r="O7" s="14"/>
    </row>
    <row r="8" spans="1:15" x14ac:dyDescent="0.2">
      <c r="A8" s="12" t="s">
        <v>63</v>
      </c>
      <c r="B8" s="12" t="s">
        <v>65</v>
      </c>
      <c r="C8" s="12" t="s">
        <v>68</v>
      </c>
      <c r="D8" s="12"/>
      <c r="E8" s="12"/>
      <c r="F8" s="5" t="s">
        <v>1</v>
      </c>
      <c r="G8" s="4"/>
      <c r="H8" s="4"/>
      <c r="I8" s="4"/>
      <c r="J8" s="9"/>
      <c r="K8" s="14"/>
      <c r="L8" s="14">
        <f>SUM(M8:O8)</f>
        <v>0</v>
      </c>
      <c r="M8" s="14"/>
      <c r="N8" s="14"/>
      <c r="O8" s="14"/>
    </row>
    <row r="9" spans="1:15" x14ac:dyDescent="0.2">
      <c r="A9" s="12" t="s">
        <v>63</v>
      </c>
      <c r="B9" s="12" t="s">
        <v>65</v>
      </c>
      <c r="C9" s="12" t="s">
        <v>68</v>
      </c>
      <c r="D9" s="12"/>
      <c r="E9" s="12"/>
      <c r="F9" s="5" t="s">
        <v>9</v>
      </c>
      <c r="G9" s="4"/>
      <c r="H9" s="4"/>
      <c r="I9" s="4"/>
      <c r="J9" s="9"/>
      <c r="K9" s="14"/>
      <c r="L9" s="14">
        <f>SUM(M9:O9)</f>
        <v>0</v>
      </c>
      <c r="M9" s="14"/>
      <c r="N9" s="14"/>
      <c r="O9" s="14"/>
    </row>
    <row r="10" spans="1:15" ht="38.25" x14ac:dyDescent="0.2">
      <c r="A10" s="15" t="s">
        <v>63</v>
      </c>
      <c r="B10" s="15" t="s">
        <v>66</v>
      </c>
      <c r="C10" s="15" t="s">
        <v>68</v>
      </c>
      <c r="D10" s="15" t="s">
        <v>13</v>
      </c>
      <c r="E10" s="15" t="s">
        <v>13</v>
      </c>
      <c r="F10" s="11" t="s">
        <v>77</v>
      </c>
      <c r="G10" s="16"/>
      <c r="H10" s="16"/>
      <c r="I10" s="16"/>
      <c r="J10" s="17"/>
      <c r="K10" s="18">
        <f>SUM(K11:K14)</f>
        <v>200</v>
      </c>
      <c r="L10" s="18">
        <f>SUM(L11:L14)</f>
        <v>500</v>
      </c>
      <c r="M10" s="18">
        <f>SUM(M11:M14)</f>
        <v>500</v>
      </c>
      <c r="N10" s="18">
        <f>SUM(N11:N14)</f>
        <v>0</v>
      </c>
      <c r="O10" s="18">
        <f>SUM(O11:O14)</f>
        <v>0</v>
      </c>
    </row>
    <row r="11" spans="1:15" x14ac:dyDescent="0.2">
      <c r="A11" s="12" t="s">
        <v>63</v>
      </c>
      <c r="B11" s="12" t="s">
        <v>66</v>
      </c>
      <c r="C11" s="12" t="s">
        <v>68</v>
      </c>
      <c r="D11" s="12" t="s">
        <v>75</v>
      </c>
      <c r="E11" s="12" t="s">
        <v>76</v>
      </c>
      <c r="F11" s="5" t="s">
        <v>71</v>
      </c>
      <c r="G11" s="4"/>
      <c r="H11" s="4" t="s">
        <v>79</v>
      </c>
      <c r="I11" s="4">
        <v>1</v>
      </c>
      <c r="J11" s="9">
        <v>44470</v>
      </c>
      <c r="K11" s="14"/>
      <c r="L11" s="14">
        <f>SUM(M11:O11)</f>
        <v>500</v>
      </c>
      <c r="M11" s="14">
        <v>500</v>
      </c>
      <c r="N11" s="14"/>
      <c r="O11" s="14"/>
    </row>
    <row r="12" spans="1:15" x14ac:dyDescent="0.2">
      <c r="A12" s="12" t="s">
        <v>63</v>
      </c>
      <c r="B12" s="12" t="s">
        <v>66</v>
      </c>
      <c r="C12" s="12" t="s">
        <v>68</v>
      </c>
      <c r="D12" s="12" t="s">
        <v>75</v>
      </c>
      <c r="E12" s="12" t="s">
        <v>76</v>
      </c>
      <c r="F12" s="5" t="s">
        <v>78</v>
      </c>
      <c r="G12" s="4"/>
      <c r="H12" s="4" t="s">
        <v>79</v>
      </c>
      <c r="I12" s="4">
        <v>1</v>
      </c>
      <c r="J12" s="9">
        <v>44228</v>
      </c>
      <c r="K12" s="14">
        <v>200</v>
      </c>
      <c r="L12" s="14">
        <f t="shared" ref="L12:L18" si="0">SUM(M12:O12)</f>
        <v>0</v>
      </c>
      <c r="M12" s="14">
        <v>0</v>
      </c>
      <c r="N12" s="14"/>
      <c r="O12" s="14"/>
    </row>
    <row r="13" spans="1:15" x14ac:dyDescent="0.2">
      <c r="A13" s="12" t="s">
        <v>63</v>
      </c>
      <c r="B13" s="12" t="s">
        <v>66</v>
      </c>
      <c r="C13" s="12" t="s">
        <v>68</v>
      </c>
      <c r="D13" s="12"/>
      <c r="E13" s="12"/>
      <c r="F13" s="5" t="s">
        <v>1</v>
      </c>
      <c r="G13" s="4"/>
      <c r="H13" s="4"/>
      <c r="I13" s="4"/>
      <c r="J13" s="9"/>
      <c r="K13" s="14"/>
      <c r="L13" s="14">
        <f t="shared" si="0"/>
        <v>0</v>
      </c>
      <c r="M13" s="14"/>
      <c r="N13" s="14"/>
      <c r="O13" s="14"/>
    </row>
    <row r="14" spans="1:15" x14ac:dyDescent="0.2">
      <c r="A14" s="12" t="s">
        <v>63</v>
      </c>
      <c r="B14" s="12" t="s">
        <v>66</v>
      </c>
      <c r="C14" s="12" t="s">
        <v>68</v>
      </c>
      <c r="D14" s="12"/>
      <c r="E14" s="12"/>
      <c r="F14" s="5" t="s">
        <v>9</v>
      </c>
      <c r="G14" s="4"/>
      <c r="H14" s="4"/>
      <c r="I14" s="4"/>
      <c r="J14" s="9"/>
      <c r="K14" s="14"/>
      <c r="L14" s="14">
        <f t="shared" si="0"/>
        <v>0</v>
      </c>
      <c r="M14" s="14"/>
      <c r="N14" s="14"/>
      <c r="O14" s="14"/>
    </row>
    <row r="15" spans="1:15" ht="51" x14ac:dyDescent="0.2">
      <c r="A15" s="12" t="s">
        <v>64</v>
      </c>
      <c r="B15" s="13" t="s">
        <v>13</v>
      </c>
      <c r="C15" s="13" t="s">
        <v>13</v>
      </c>
      <c r="D15" s="13" t="s">
        <v>13</v>
      </c>
      <c r="E15" s="13" t="s">
        <v>13</v>
      </c>
      <c r="F15" s="10" t="s">
        <v>80</v>
      </c>
      <c r="G15" s="4"/>
      <c r="H15" s="4"/>
      <c r="I15" s="4"/>
      <c r="J15" s="9"/>
      <c r="K15" s="14"/>
      <c r="L15" s="14">
        <f t="shared" si="0"/>
        <v>0</v>
      </c>
      <c r="M15" s="14"/>
      <c r="N15" s="14"/>
      <c r="O15" s="14"/>
    </row>
    <row r="16" spans="1:15" ht="76.5" x14ac:dyDescent="0.2">
      <c r="A16" s="12" t="s">
        <v>64</v>
      </c>
      <c r="B16" s="12" t="s">
        <v>67</v>
      </c>
      <c r="C16" s="12" t="s">
        <v>13</v>
      </c>
      <c r="D16" s="12" t="s">
        <v>13</v>
      </c>
      <c r="E16" s="12" t="s">
        <v>13</v>
      </c>
      <c r="F16" s="21" t="s">
        <v>81</v>
      </c>
      <c r="G16" s="4"/>
      <c r="H16" s="4"/>
      <c r="I16" s="4"/>
      <c r="J16" s="9"/>
      <c r="K16" s="14"/>
      <c r="L16" s="14">
        <f t="shared" si="0"/>
        <v>0</v>
      </c>
      <c r="M16" s="14"/>
      <c r="N16" s="14"/>
      <c r="O16" s="14"/>
    </row>
    <row r="17" spans="1:15" ht="25.5" x14ac:dyDescent="0.2">
      <c r="A17" s="12" t="s">
        <v>64</v>
      </c>
      <c r="B17" s="12" t="s">
        <v>67</v>
      </c>
      <c r="C17" s="12">
        <v>804</v>
      </c>
      <c r="D17" s="12">
        <v>11115</v>
      </c>
      <c r="E17" s="12" t="s">
        <v>83</v>
      </c>
      <c r="F17" s="21" t="s">
        <v>82</v>
      </c>
      <c r="G17" s="4" t="s">
        <v>84</v>
      </c>
      <c r="H17" s="4" t="s">
        <v>85</v>
      </c>
      <c r="I17" s="4">
        <v>200</v>
      </c>
      <c r="J17" s="9">
        <v>44531</v>
      </c>
      <c r="K17" s="14">
        <v>50000000</v>
      </c>
      <c r="L17" s="14">
        <f t="shared" si="0"/>
        <v>262000000</v>
      </c>
      <c r="M17" s="14">
        <v>10000000</v>
      </c>
      <c r="N17" s="14">
        <v>252000000</v>
      </c>
      <c r="O17" s="14"/>
    </row>
    <row r="18" spans="1:15" ht="25.5" x14ac:dyDescent="0.2">
      <c r="A18" s="12" t="s">
        <v>64</v>
      </c>
      <c r="B18" s="12" t="s">
        <v>67</v>
      </c>
      <c r="C18" s="12" t="s">
        <v>86</v>
      </c>
      <c r="D18" s="12" t="s">
        <v>87</v>
      </c>
      <c r="E18" s="12" t="s">
        <v>88</v>
      </c>
      <c r="F18" s="21" t="s">
        <v>89</v>
      </c>
      <c r="G18" s="4" t="s">
        <v>84</v>
      </c>
      <c r="H18" s="4" t="s">
        <v>85</v>
      </c>
      <c r="I18" s="4">
        <v>350</v>
      </c>
      <c r="J18" s="9">
        <v>44743</v>
      </c>
      <c r="K18" s="14"/>
      <c r="L18" s="14">
        <f t="shared" si="0"/>
        <v>0</v>
      </c>
      <c r="M18" s="14"/>
      <c r="N18" s="14"/>
      <c r="O18" s="14"/>
    </row>
    <row r="19" spans="1:15" ht="147.75" customHeight="1" x14ac:dyDescent="0.2">
      <c r="A19" s="117" t="s">
        <v>60</v>
      </c>
      <c r="B19" s="117"/>
      <c r="C19" s="117"/>
      <c r="D19" s="117"/>
      <c r="E19" s="117"/>
      <c r="F19" s="117"/>
      <c r="G19" s="117"/>
      <c r="H19" s="117"/>
      <c r="I19" s="117"/>
      <c r="J19" s="117"/>
      <c r="K19" s="117"/>
      <c r="L19" s="117"/>
      <c r="M19" s="117"/>
      <c r="N19" s="117"/>
      <c r="O19" s="117"/>
    </row>
  </sheetData>
  <autoFilter ref="A3:O16" xr:uid="{00000000-0009-0000-0000-000005000000}"/>
  <mergeCells count="8">
    <mergeCell ref="K1:O1"/>
    <mergeCell ref="A19:O19"/>
    <mergeCell ref="A1:A2"/>
    <mergeCell ref="B1:B2"/>
    <mergeCell ref="C1:C2"/>
    <mergeCell ref="D1:E1"/>
    <mergeCell ref="F1:F2"/>
    <mergeCell ref="G1:J1"/>
  </mergeCells>
  <phoneticPr fontId="12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Q20"/>
  <sheetViews>
    <sheetView workbookViewId="0">
      <selection sqref="A1:A2"/>
    </sheetView>
  </sheetViews>
  <sheetFormatPr defaultRowHeight="12.75" x14ac:dyDescent="0.2"/>
  <cols>
    <col min="2" max="2" width="8.42578125" customWidth="1"/>
    <col min="3" max="3" width="26.7109375" customWidth="1"/>
    <col min="4" max="4" width="17.5703125" customWidth="1"/>
    <col min="7" max="7" width="9.140625" style="8"/>
    <col min="12" max="12" width="13.140625" customWidth="1"/>
    <col min="13" max="13" width="11" customWidth="1"/>
    <col min="16" max="16" width="12.85546875" customWidth="1"/>
  </cols>
  <sheetData>
    <row r="1" spans="1:17" x14ac:dyDescent="0.2">
      <c r="A1" t="s">
        <v>120</v>
      </c>
    </row>
    <row r="2" spans="1:17" x14ac:dyDescent="0.2">
      <c r="A2" t="s">
        <v>121</v>
      </c>
    </row>
    <row r="5" spans="1:17" ht="64.5" customHeight="1" x14ac:dyDescent="0.2">
      <c r="A5" s="116" t="s">
        <v>3</v>
      </c>
      <c r="B5" s="116" t="s">
        <v>4</v>
      </c>
      <c r="C5" s="116" t="s">
        <v>10</v>
      </c>
      <c r="D5" s="116" t="s">
        <v>6</v>
      </c>
      <c r="E5" s="116" t="s">
        <v>17</v>
      </c>
      <c r="F5" s="116"/>
      <c r="G5" s="116"/>
      <c r="H5" s="116"/>
      <c r="I5" s="116"/>
      <c r="J5" s="116"/>
      <c r="K5" s="116" t="s">
        <v>37</v>
      </c>
      <c r="L5" s="116"/>
      <c r="M5" s="116"/>
      <c r="N5" s="116"/>
      <c r="O5" s="116"/>
      <c r="P5" s="118" t="s">
        <v>45</v>
      </c>
    </row>
    <row r="6" spans="1:17" ht="76.5" x14ac:dyDescent="0.2">
      <c r="A6" s="116"/>
      <c r="B6" s="116"/>
      <c r="C6" s="116"/>
      <c r="D6" s="116"/>
      <c r="E6" s="2" t="s">
        <v>18</v>
      </c>
      <c r="F6" s="2" t="s">
        <v>19</v>
      </c>
      <c r="G6" s="6" t="s">
        <v>38</v>
      </c>
      <c r="H6" s="2" t="s">
        <v>39</v>
      </c>
      <c r="I6" s="2" t="s">
        <v>40</v>
      </c>
      <c r="J6" s="2" t="s">
        <v>41</v>
      </c>
      <c r="K6" s="2" t="s">
        <v>38</v>
      </c>
      <c r="L6" s="2" t="s">
        <v>42</v>
      </c>
      <c r="M6" s="2" t="s">
        <v>40</v>
      </c>
      <c r="N6" s="2" t="s">
        <v>43</v>
      </c>
      <c r="O6" s="2" t="s">
        <v>44</v>
      </c>
      <c r="P6" s="119"/>
    </row>
    <row r="7" spans="1:17" x14ac:dyDescent="0.2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6">
        <v>7</v>
      </c>
      <c r="H7" s="2">
        <v>8</v>
      </c>
      <c r="I7" s="2">
        <v>9</v>
      </c>
      <c r="J7" s="2">
        <v>10</v>
      </c>
      <c r="K7" s="2">
        <v>11</v>
      </c>
      <c r="L7" s="2">
        <v>12</v>
      </c>
      <c r="M7" s="2">
        <v>13</v>
      </c>
      <c r="N7" s="2">
        <v>14</v>
      </c>
      <c r="O7" s="2">
        <v>15</v>
      </c>
      <c r="P7" s="2">
        <v>16</v>
      </c>
    </row>
    <row r="8" spans="1:17" ht="25.5" x14ac:dyDescent="0.2">
      <c r="A8" s="3" t="s">
        <v>21</v>
      </c>
      <c r="B8" s="3">
        <v>0</v>
      </c>
      <c r="C8" s="4" t="s">
        <v>22</v>
      </c>
      <c r="D8" s="2"/>
      <c r="E8" s="4"/>
      <c r="F8" s="4"/>
      <c r="G8" s="7"/>
      <c r="H8" s="4"/>
      <c r="I8" s="4"/>
      <c r="J8" s="4"/>
      <c r="K8" s="4"/>
      <c r="L8" s="4"/>
      <c r="M8" s="4"/>
      <c r="N8" s="1"/>
      <c r="O8" s="1"/>
      <c r="P8" s="1"/>
    </row>
    <row r="9" spans="1:17" ht="25.5" x14ac:dyDescent="0.2">
      <c r="A9" s="3" t="s">
        <v>23</v>
      </c>
      <c r="B9" s="3" t="s">
        <v>5</v>
      </c>
      <c r="C9" s="4" t="s">
        <v>24</v>
      </c>
      <c r="D9" s="4"/>
      <c r="E9" s="4"/>
      <c r="F9" s="4"/>
      <c r="G9" s="7"/>
      <c r="H9" s="4"/>
      <c r="I9" s="4"/>
      <c r="J9" s="4"/>
      <c r="K9" s="4"/>
      <c r="L9" s="4"/>
      <c r="M9" s="4"/>
      <c r="N9" s="1"/>
      <c r="O9" s="1"/>
      <c r="P9" s="1"/>
    </row>
    <row r="10" spans="1:17" x14ac:dyDescent="0.2">
      <c r="A10" s="3" t="s">
        <v>25</v>
      </c>
      <c r="B10" s="3"/>
      <c r="C10" s="5" t="s">
        <v>7</v>
      </c>
      <c r="D10" s="4"/>
      <c r="E10" s="4"/>
      <c r="F10" s="4"/>
      <c r="G10" s="7"/>
      <c r="H10" s="4"/>
      <c r="I10" s="4"/>
      <c r="J10" s="4"/>
      <c r="K10" s="4"/>
      <c r="L10" s="4"/>
      <c r="M10" s="4"/>
      <c r="N10" s="1">
        <v>10000</v>
      </c>
      <c r="O10" s="1">
        <v>450</v>
      </c>
      <c r="P10" s="1"/>
      <c r="Q10">
        <f>N10-O10</f>
        <v>9550</v>
      </c>
    </row>
    <row r="11" spans="1:17" x14ac:dyDescent="0.2">
      <c r="A11" s="3" t="s">
        <v>26</v>
      </c>
      <c r="B11" s="3"/>
      <c r="C11" s="5" t="s">
        <v>8</v>
      </c>
      <c r="D11" s="4"/>
      <c r="E11" s="4"/>
      <c r="F11" s="4"/>
      <c r="G11" s="7"/>
      <c r="H11" s="4"/>
      <c r="I11" s="4"/>
      <c r="J11" s="4"/>
      <c r="K11" s="4"/>
      <c r="L11" s="4"/>
      <c r="M11" s="4"/>
      <c r="N11" s="1"/>
      <c r="O11" s="1"/>
      <c r="P11" s="1"/>
    </row>
    <row r="12" spans="1:17" x14ac:dyDescent="0.2">
      <c r="A12" s="3"/>
      <c r="B12" s="3"/>
      <c r="C12" s="5" t="s">
        <v>1</v>
      </c>
      <c r="D12" s="4"/>
      <c r="E12" s="4"/>
      <c r="F12" s="4"/>
      <c r="G12" s="7"/>
      <c r="H12" s="4"/>
      <c r="I12" s="4"/>
      <c r="J12" s="4"/>
      <c r="K12" s="4"/>
      <c r="L12" s="4"/>
      <c r="M12" s="4"/>
      <c r="N12" s="1"/>
      <c r="O12" s="1"/>
      <c r="P12" s="1"/>
    </row>
    <row r="13" spans="1:17" x14ac:dyDescent="0.2">
      <c r="A13" s="3" t="s">
        <v>27</v>
      </c>
      <c r="B13" s="3"/>
      <c r="C13" s="5" t="s">
        <v>9</v>
      </c>
      <c r="D13" s="4"/>
      <c r="E13" s="4"/>
      <c r="F13" s="4"/>
      <c r="G13" s="7"/>
      <c r="H13" s="4"/>
      <c r="I13" s="4"/>
      <c r="J13" s="4"/>
      <c r="K13" s="4"/>
      <c r="L13" s="4"/>
      <c r="M13" s="4"/>
      <c r="N13" s="1"/>
      <c r="O13" s="1"/>
      <c r="P13" s="1"/>
    </row>
    <row r="14" spans="1:17" ht="25.5" x14ac:dyDescent="0.2">
      <c r="A14" s="3" t="s">
        <v>28</v>
      </c>
      <c r="B14" s="3" t="s">
        <v>5</v>
      </c>
      <c r="C14" s="5" t="s">
        <v>29</v>
      </c>
      <c r="D14" s="4"/>
      <c r="E14" s="4"/>
      <c r="F14" s="4"/>
      <c r="G14" s="7"/>
      <c r="H14" s="4"/>
      <c r="I14" s="4"/>
      <c r="J14" s="4"/>
      <c r="K14" s="4"/>
      <c r="L14" s="4"/>
      <c r="M14" s="4"/>
      <c r="N14" s="1"/>
      <c r="O14" s="1"/>
      <c r="P14" s="1"/>
    </row>
    <row r="15" spans="1:17" x14ac:dyDescent="0.2">
      <c r="A15" s="3" t="s">
        <v>30</v>
      </c>
      <c r="B15" s="3"/>
      <c r="C15" s="5" t="s">
        <v>0</v>
      </c>
      <c r="D15" s="4"/>
      <c r="E15" s="4"/>
      <c r="F15" s="4"/>
      <c r="G15" s="7"/>
      <c r="H15" s="4"/>
      <c r="I15" s="4"/>
      <c r="J15" s="4"/>
      <c r="K15" s="4"/>
      <c r="L15" s="4"/>
      <c r="M15" s="4"/>
      <c r="N15" s="1"/>
      <c r="O15" s="1"/>
      <c r="P15" s="1"/>
    </row>
    <row r="16" spans="1:17" x14ac:dyDescent="0.2">
      <c r="A16" s="3" t="s">
        <v>31</v>
      </c>
      <c r="B16" s="3"/>
      <c r="C16" s="5" t="s">
        <v>2</v>
      </c>
      <c r="D16" s="4"/>
      <c r="E16" s="4"/>
      <c r="F16" s="4"/>
      <c r="G16" s="7"/>
      <c r="H16" s="4"/>
      <c r="I16" s="4"/>
      <c r="J16" s="4"/>
      <c r="K16" s="4"/>
      <c r="L16" s="4"/>
      <c r="M16" s="4"/>
      <c r="N16" s="1"/>
      <c r="O16" s="1"/>
      <c r="P16" s="1"/>
    </row>
    <row r="17" spans="1:16" x14ac:dyDescent="0.2">
      <c r="A17" s="3" t="s">
        <v>1</v>
      </c>
      <c r="B17" s="3"/>
      <c r="C17" s="5" t="s">
        <v>1</v>
      </c>
      <c r="D17" s="4"/>
      <c r="E17" s="4"/>
      <c r="F17" s="4"/>
      <c r="G17" s="7"/>
      <c r="H17" s="4"/>
      <c r="I17" s="4"/>
      <c r="J17" s="4"/>
      <c r="K17" s="4"/>
      <c r="L17" s="4"/>
      <c r="M17" s="4"/>
      <c r="N17" s="1"/>
      <c r="O17" s="1"/>
      <c r="P17" s="1"/>
    </row>
    <row r="18" spans="1:16" x14ac:dyDescent="0.2">
      <c r="A18" s="3" t="s">
        <v>32</v>
      </c>
      <c r="B18" s="3"/>
      <c r="C18" s="5" t="s">
        <v>11</v>
      </c>
      <c r="D18" s="4"/>
      <c r="E18" s="4"/>
      <c r="F18" s="4"/>
      <c r="G18" s="7"/>
      <c r="H18" s="4"/>
      <c r="I18" s="4"/>
      <c r="J18" s="4"/>
      <c r="K18" s="4"/>
      <c r="L18" s="4"/>
      <c r="M18" s="4"/>
      <c r="N18" s="1"/>
      <c r="O18" s="1"/>
      <c r="P18" s="1"/>
    </row>
    <row r="19" spans="1:16" ht="25.5" x14ac:dyDescent="0.2">
      <c r="A19" s="3" t="s">
        <v>33</v>
      </c>
      <c r="B19" s="3"/>
      <c r="C19" s="4" t="s">
        <v>34</v>
      </c>
      <c r="D19" s="4"/>
      <c r="E19" s="4"/>
      <c r="F19" s="4"/>
      <c r="G19" s="7"/>
      <c r="H19" s="4"/>
      <c r="I19" s="4"/>
      <c r="J19" s="4"/>
      <c r="K19" s="4"/>
      <c r="L19" s="4"/>
      <c r="M19" s="4"/>
      <c r="N19" s="1"/>
      <c r="O19" s="1"/>
      <c r="P19" s="1"/>
    </row>
    <row r="20" spans="1:16" x14ac:dyDescent="0.2">
      <c r="A20" s="3" t="s">
        <v>35</v>
      </c>
      <c r="B20" s="3" t="s">
        <v>36</v>
      </c>
      <c r="C20" s="4" t="s">
        <v>35</v>
      </c>
      <c r="D20" s="4"/>
      <c r="E20" s="4"/>
      <c r="F20" s="4"/>
      <c r="G20" s="7"/>
      <c r="H20" s="4"/>
      <c r="I20" s="4"/>
      <c r="J20" s="4"/>
      <c r="K20" s="4"/>
      <c r="L20" s="4"/>
      <c r="M20" s="4"/>
      <c r="N20" s="1"/>
      <c r="O20" s="1"/>
      <c r="P20" s="1"/>
    </row>
  </sheetData>
  <mergeCells count="7">
    <mergeCell ref="E5:J5"/>
    <mergeCell ref="K5:O5"/>
    <mergeCell ref="P5:P6"/>
    <mergeCell ref="A5:A6"/>
    <mergeCell ref="B5:B6"/>
    <mergeCell ref="C5:C6"/>
    <mergeCell ref="D5:D6"/>
  </mergeCells>
  <phoneticPr fontId="12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O19"/>
  <sheetViews>
    <sheetView workbookViewId="0"/>
  </sheetViews>
  <sheetFormatPr defaultColWidth="8.85546875" defaultRowHeight="15.75" x14ac:dyDescent="0.25"/>
  <cols>
    <col min="1" max="1" width="15.140625" style="38" customWidth="1"/>
    <col min="2" max="2" width="14.140625" style="38" customWidth="1"/>
    <col min="3" max="3" width="6.5703125" style="38" bestFit="1" customWidth="1"/>
    <col min="4" max="4" width="8.85546875" style="38"/>
    <col min="5" max="5" width="16.42578125" style="38" customWidth="1"/>
    <col min="6" max="6" width="46.7109375" style="38" customWidth="1"/>
    <col min="7" max="7" width="29.28515625" style="38" customWidth="1"/>
    <col min="8" max="8" width="11.140625" style="38" customWidth="1"/>
    <col min="9" max="9" width="11.42578125" style="38" customWidth="1"/>
    <col min="10" max="10" width="14.85546875" style="38" customWidth="1"/>
    <col min="11" max="11" width="13.28515625" style="38" customWidth="1"/>
    <col min="12" max="12" width="12" style="38" customWidth="1"/>
    <col min="13" max="13" width="10.5703125" style="38" customWidth="1"/>
    <col min="14" max="14" width="11.28515625" style="38" customWidth="1"/>
    <col min="15" max="15" width="12.5703125" style="38" customWidth="1"/>
    <col min="16" max="16384" width="8.85546875" style="38"/>
  </cols>
  <sheetData>
    <row r="1" spans="1:15" ht="18.75" x14ac:dyDescent="0.25">
      <c r="A1" s="25" t="s">
        <v>138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</row>
    <row r="2" spans="1:15" ht="18.75" x14ac:dyDescent="0.25">
      <c r="A2" s="25" t="s">
        <v>139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</row>
    <row r="4" spans="1:15" ht="30" customHeight="1" x14ac:dyDescent="0.25">
      <c r="A4" s="99" t="s">
        <v>136</v>
      </c>
      <c r="B4" s="99" t="s">
        <v>4</v>
      </c>
      <c r="C4" s="99" t="s">
        <v>132</v>
      </c>
      <c r="D4" s="43" t="s">
        <v>50</v>
      </c>
      <c r="E4" s="43"/>
      <c r="F4" s="99" t="s">
        <v>134</v>
      </c>
      <c r="G4" s="43" t="s">
        <v>17</v>
      </c>
      <c r="H4" s="43"/>
      <c r="I4" s="43"/>
      <c r="J4" s="43"/>
      <c r="K4" s="43" t="s">
        <v>137</v>
      </c>
      <c r="L4" s="43"/>
      <c r="M4" s="43"/>
      <c r="N4" s="43"/>
      <c r="O4" s="43"/>
    </row>
    <row r="5" spans="1:15" ht="47.25" x14ac:dyDescent="0.25">
      <c r="A5" s="99"/>
      <c r="B5" s="99"/>
      <c r="C5" s="99"/>
      <c r="D5" s="26" t="s">
        <v>51</v>
      </c>
      <c r="E5" s="26" t="s">
        <v>52</v>
      </c>
      <c r="F5" s="99"/>
      <c r="G5" s="26" t="s">
        <v>18</v>
      </c>
      <c r="H5" s="26" t="s">
        <v>133</v>
      </c>
      <c r="I5" s="26" t="s">
        <v>135</v>
      </c>
      <c r="J5" s="26" t="s">
        <v>58</v>
      </c>
      <c r="K5" s="26" t="s">
        <v>47</v>
      </c>
      <c r="L5" s="26" t="s">
        <v>46</v>
      </c>
      <c r="M5" s="26" t="s">
        <v>14</v>
      </c>
      <c r="N5" s="26" t="s">
        <v>15</v>
      </c>
      <c r="O5" s="26" t="s">
        <v>16</v>
      </c>
    </row>
    <row r="6" spans="1:15" x14ac:dyDescent="0.25">
      <c r="A6" s="32">
        <v>1</v>
      </c>
      <c r="B6" s="32">
        <v>2</v>
      </c>
      <c r="C6" s="32">
        <v>3</v>
      </c>
      <c r="D6" s="32">
        <v>4</v>
      </c>
      <c r="E6" s="32">
        <v>5</v>
      </c>
      <c r="F6" s="32">
        <v>6</v>
      </c>
      <c r="G6" s="32">
        <v>7</v>
      </c>
      <c r="H6" s="32">
        <v>8</v>
      </c>
      <c r="I6" s="32">
        <v>9</v>
      </c>
      <c r="J6" s="32">
        <v>10</v>
      </c>
      <c r="K6" s="32">
        <v>11</v>
      </c>
      <c r="L6" s="32">
        <v>12</v>
      </c>
      <c r="M6" s="32">
        <v>13</v>
      </c>
      <c r="N6" s="32">
        <v>14</v>
      </c>
      <c r="O6" s="32">
        <v>15</v>
      </c>
    </row>
    <row r="7" spans="1:15" x14ac:dyDescent="0.25">
      <c r="A7" s="26" t="s">
        <v>21</v>
      </c>
      <c r="B7" s="26" t="s">
        <v>116</v>
      </c>
      <c r="C7" s="26" t="s">
        <v>116</v>
      </c>
      <c r="D7" s="26" t="s">
        <v>116</v>
      </c>
      <c r="E7" s="26" t="s">
        <v>116</v>
      </c>
      <c r="F7" s="36" t="s">
        <v>56</v>
      </c>
      <c r="G7" s="36"/>
      <c r="H7" s="26"/>
      <c r="I7" s="26"/>
      <c r="J7" s="46"/>
      <c r="K7" s="40"/>
      <c r="L7" s="40"/>
      <c r="M7" s="40"/>
      <c r="N7" s="40"/>
      <c r="O7" s="40"/>
    </row>
    <row r="8" spans="1:15" x14ac:dyDescent="0.25">
      <c r="A8" s="26" t="s">
        <v>54</v>
      </c>
      <c r="B8" s="26" t="s">
        <v>55</v>
      </c>
      <c r="C8" s="26"/>
      <c r="D8" s="26"/>
      <c r="E8" s="26"/>
      <c r="F8" s="36" t="s">
        <v>24</v>
      </c>
      <c r="G8" s="36"/>
      <c r="H8" s="26"/>
      <c r="I8" s="26"/>
      <c r="J8" s="46"/>
      <c r="K8" s="40"/>
      <c r="L8" s="40"/>
      <c r="M8" s="40"/>
      <c r="N8" s="40"/>
      <c r="O8" s="40"/>
    </row>
    <row r="9" spans="1:15" x14ac:dyDescent="0.25">
      <c r="A9" s="26" t="s">
        <v>54</v>
      </c>
      <c r="B9" s="26" t="s">
        <v>55</v>
      </c>
      <c r="C9" s="26"/>
      <c r="D9" s="26"/>
      <c r="E9" s="26"/>
      <c r="F9" s="39" t="s">
        <v>7</v>
      </c>
      <c r="G9" s="36"/>
      <c r="H9" s="26"/>
      <c r="I9" s="26"/>
      <c r="J9" s="46"/>
      <c r="K9" s="40"/>
      <c r="L9" s="40"/>
      <c r="M9" s="40"/>
      <c r="N9" s="40"/>
      <c r="O9" s="40"/>
    </row>
    <row r="10" spans="1:15" x14ac:dyDescent="0.25">
      <c r="A10" s="26" t="s">
        <v>54</v>
      </c>
      <c r="B10" s="26" t="s">
        <v>55</v>
      </c>
      <c r="C10" s="26"/>
      <c r="D10" s="26"/>
      <c r="E10" s="26"/>
      <c r="F10" s="39" t="s">
        <v>8</v>
      </c>
      <c r="G10" s="36"/>
      <c r="H10" s="26"/>
      <c r="I10" s="26"/>
      <c r="J10" s="46"/>
      <c r="K10" s="40"/>
      <c r="L10" s="40"/>
      <c r="M10" s="40"/>
      <c r="N10" s="40"/>
      <c r="O10" s="40"/>
    </row>
    <row r="11" spans="1:15" x14ac:dyDescent="0.25">
      <c r="A11" s="26" t="s">
        <v>54</v>
      </c>
      <c r="B11" s="26" t="s">
        <v>55</v>
      </c>
      <c r="C11" s="26"/>
      <c r="D11" s="26"/>
      <c r="E11" s="26"/>
      <c r="F11" s="39" t="s">
        <v>1</v>
      </c>
      <c r="G11" s="36"/>
      <c r="H11" s="26"/>
      <c r="I11" s="26"/>
      <c r="J11" s="46"/>
      <c r="K11" s="40"/>
      <c r="L11" s="40"/>
      <c r="M11" s="40"/>
      <c r="N11" s="40"/>
      <c r="O11" s="40"/>
    </row>
    <row r="12" spans="1:15" x14ac:dyDescent="0.25">
      <c r="A12" s="26" t="s">
        <v>54</v>
      </c>
      <c r="B12" s="26" t="s">
        <v>55</v>
      </c>
      <c r="C12" s="26"/>
      <c r="D12" s="26"/>
      <c r="E12" s="26"/>
      <c r="F12" s="39" t="s">
        <v>9</v>
      </c>
      <c r="G12" s="36"/>
      <c r="H12" s="26"/>
      <c r="I12" s="26"/>
      <c r="J12" s="46"/>
      <c r="K12" s="40"/>
      <c r="L12" s="40"/>
      <c r="M12" s="40"/>
      <c r="N12" s="40"/>
      <c r="O12" s="40"/>
    </row>
    <row r="13" spans="1:15" x14ac:dyDescent="0.25">
      <c r="A13" s="26" t="s">
        <v>54</v>
      </c>
      <c r="B13" s="26" t="s">
        <v>55</v>
      </c>
      <c r="C13" s="26"/>
      <c r="D13" s="26"/>
      <c r="E13" s="26"/>
      <c r="F13" s="39" t="s">
        <v>29</v>
      </c>
      <c r="G13" s="36"/>
      <c r="H13" s="26"/>
      <c r="I13" s="26"/>
      <c r="J13" s="46"/>
      <c r="K13" s="40"/>
      <c r="L13" s="40"/>
      <c r="M13" s="40"/>
      <c r="N13" s="40"/>
      <c r="O13" s="40"/>
    </row>
    <row r="14" spans="1:15" x14ac:dyDescent="0.25">
      <c r="A14" s="26" t="s">
        <v>54</v>
      </c>
      <c r="B14" s="26" t="s">
        <v>55</v>
      </c>
      <c r="C14" s="26"/>
      <c r="D14" s="26"/>
      <c r="E14" s="26"/>
      <c r="F14" s="39" t="s">
        <v>7</v>
      </c>
      <c r="G14" s="36"/>
      <c r="H14" s="26"/>
      <c r="I14" s="26"/>
      <c r="J14" s="46"/>
      <c r="K14" s="40"/>
      <c r="L14" s="40"/>
      <c r="M14" s="40"/>
      <c r="N14" s="40"/>
      <c r="O14" s="40"/>
    </row>
    <row r="15" spans="1:15" x14ac:dyDescent="0.25">
      <c r="A15" s="26" t="s">
        <v>54</v>
      </c>
      <c r="B15" s="26" t="s">
        <v>55</v>
      </c>
      <c r="C15" s="26"/>
      <c r="D15" s="26"/>
      <c r="E15" s="26"/>
      <c r="F15" s="39" t="s">
        <v>8</v>
      </c>
      <c r="G15" s="36"/>
      <c r="H15" s="26"/>
      <c r="I15" s="26"/>
      <c r="J15" s="46"/>
      <c r="K15" s="40"/>
      <c r="L15" s="40"/>
      <c r="M15" s="40"/>
      <c r="N15" s="40"/>
      <c r="O15" s="40"/>
    </row>
    <row r="16" spans="1:15" x14ac:dyDescent="0.25">
      <c r="A16" s="26" t="s">
        <v>54</v>
      </c>
      <c r="B16" s="26" t="s">
        <v>55</v>
      </c>
      <c r="C16" s="26"/>
      <c r="D16" s="26"/>
      <c r="E16" s="26"/>
      <c r="F16" s="39" t="s">
        <v>1</v>
      </c>
      <c r="G16" s="36"/>
      <c r="H16" s="26"/>
      <c r="I16" s="26"/>
      <c r="J16" s="46"/>
      <c r="K16" s="40"/>
      <c r="L16" s="40"/>
      <c r="M16" s="40"/>
      <c r="N16" s="40"/>
      <c r="O16" s="40"/>
    </row>
    <row r="17" spans="1:15" x14ac:dyDescent="0.25">
      <c r="A17" s="26" t="s">
        <v>54</v>
      </c>
      <c r="B17" s="26" t="s">
        <v>55</v>
      </c>
      <c r="C17" s="26"/>
      <c r="D17" s="26"/>
      <c r="E17" s="26"/>
      <c r="F17" s="39" t="s">
        <v>9</v>
      </c>
      <c r="G17" s="36"/>
      <c r="H17" s="26"/>
      <c r="I17" s="26"/>
      <c r="J17" s="46"/>
      <c r="K17" s="40"/>
      <c r="L17" s="40"/>
      <c r="M17" s="40"/>
      <c r="N17" s="40"/>
      <c r="O17" s="40"/>
    </row>
    <row r="18" spans="1:15" ht="31.5" x14ac:dyDescent="0.25">
      <c r="A18" s="26" t="s">
        <v>54</v>
      </c>
      <c r="B18" s="26" t="s">
        <v>116</v>
      </c>
      <c r="C18" s="26" t="s">
        <v>116</v>
      </c>
      <c r="D18" s="26" t="s">
        <v>116</v>
      </c>
      <c r="E18" s="26" t="s">
        <v>116</v>
      </c>
      <c r="F18" s="36" t="s">
        <v>57</v>
      </c>
      <c r="G18" s="36"/>
      <c r="H18" s="26"/>
      <c r="I18" s="26"/>
      <c r="J18" s="46"/>
      <c r="K18" s="40"/>
      <c r="L18" s="40"/>
      <c r="M18" s="40"/>
      <c r="N18" s="40"/>
      <c r="O18" s="40"/>
    </row>
    <row r="19" spans="1:15" x14ac:dyDescent="0.25">
      <c r="A19" s="26" t="s">
        <v>35</v>
      </c>
      <c r="B19" s="26" t="s">
        <v>36</v>
      </c>
      <c r="C19" s="26"/>
      <c r="D19" s="26"/>
      <c r="E19" s="26"/>
      <c r="F19" s="36" t="s">
        <v>35</v>
      </c>
      <c r="G19" s="36"/>
      <c r="H19" s="26"/>
      <c r="I19" s="26"/>
      <c r="J19" s="46"/>
      <c r="K19" s="40"/>
      <c r="L19" s="40"/>
      <c r="M19" s="40"/>
      <c r="N19" s="40"/>
      <c r="O19" s="40"/>
    </row>
  </sheetData>
  <mergeCells count="4">
    <mergeCell ref="A4:A5"/>
    <mergeCell ref="B4:B5"/>
    <mergeCell ref="C4:C5"/>
    <mergeCell ref="F4:F5"/>
  </mergeCells>
  <phoneticPr fontId="12" type="noConversion"/>
  <printOptions horizontalCentered="1"/>
  <pageMargins left="0.78740157480314965" right="0.78740157480314965" top="1.1811023622047245" bottom="0.59055118110236227" header="0.31496062992125984" footer="0.31496062992125984"/>
  <pageSetup paperSize="9" scale="56" fitToHeight="0" orientation="landscape" r:id="rId1"/>
  <headerFooter differentFirst="1">
    <oddHeader>&amp;C&amp;P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S22"/>
  <sheetViews>
    <sheetView topLeftCell="A4" workbookViewId="0"/>
  </sheetViews>
  <sheetFormatPr defaultColWidth="8.85546875" defaultRowHeight="15.75" x14ac:dyDescent="0.25"/>
  <cols>
    <col min="1" max="1" width="15.140625" style="37" customWidth="1"/>
    <col min="2" max="2" width="14" style="37" customWidth="1"/>
    <col min="3" max="3" width="8.85546875" style="37"/>
    <col min="4" max="4" width="9.7109375" style="37" customWidth="1"/>
    <col min="5" max="5" width="15.28515625" style="37" customWidth="1"/>
    <col min="6" max="6" width="46" style="37" customWidth="1"/>
    <col min="7" max="7" width="20.42578125" style="37" customWidth="1"/>
    <col min="8" max="8" width="8.85546875" style="37"/>
    <col min="9" max="9" width="11.7109375" style="37" customWidth="1"/>
    <col min="10" max="10" width="12.85546875" style="37" customWidth="1"/>
    <col min="11" max="11" width="10.5703125" style="37" bestFit="1" customWidth="1"/>
    <col min="12" max="12" width="18.7109375" style="37" customWidth="1"/>
    <col min="13" max="13" width="15.42578125" style="37" customWidth="1"/>
    <col min="14" max="14" width="18.28515625" style="37" customWidth="1"/>
    <col min="15" max="15" width="11.7109375" style="37" customWidth="1"/>
    <col min="16" max="17" width="13.85546875" style="37" customWidth="1"/>
    <col min="18" max="18" width="13.28515625" style="37" bestFit="1" customWidth="1"/>
    <col min="19" max="19" width="13.7109375" style="37" bestFit="1" customWidth="1"/>
    <col min="20" max="16384" width="8.85546875" style="37"/>
  </cols>
  <sheetData>
    <row r="1" spans="1:19" ht="18.75" x14ac:dyDescent="0.25">
      <c r="A1" s="31" t="s">
        <v>123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</row>
    <row r="2" spans="1:19" ht="18.75" x14ac:dyDescent="0.25">
      <c r="A2" s="31" t="s">
        <v>121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</row>
    <row r="3" spans="1:19" ht="18.75" x14ac:dyDescent="0.25">
      <c r="A3" s="31" t="s">
        <v>148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</row>
    <row r="4" spans="1:19" x14ac:dyDescent="0.25">
      <c r="A4" s="23" t="s">
        <v>149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</row>
    <row r="6" spans="1:19" ht="31.5" x14ac:dyDescent="0.25">
      <c r="A6" s="120" t="s">
        <v>136</v>
      </c>
      <c r="B6" s="120" t="s">
        <v>4</v>
      </c>
      <c r="C6" s="120" t="s">
        <v>132</v>
      </c>
      <c r="D6" s="43" t="s">
        <v>50</v>
      </c>
      <c r="E6" s="43"/>
      <c r="F6" s="120" t="s">
        <v>134</v>
      </c>
      <c r="G6" s="43" t="s">
        <v>17</v>
      </c>
      <c r="H6" s="43"/>
      <c r="I6" s="43"/>
      <c r="J6" s="43"/>
      <c r="K6" s="43"/>
      <c r="L6" s="43" t="s">
        <v>90</v>
      </c>
      <c r="M6" s="43"/>
      <c r="N6" s="43" t="s">
        <v>140</v>
      </c>
      <c r="O6" s="43"/>
      <c r="P6" s="43"/>
      <c r="Q6" s="43"/>
      <c r="R6" s="43"/>
      <c r="S6" s="43"/>
    </row>
    <row r="7" spans="1:19" ht="31.5" x14ac:dyDescent="0.25">
      <c r="A7" s="122"/>
      <c r="B7" s="122"/>
      <c r="C7" s="122"/>
      <c r="D7" s="120" t="s">
        <v>51</v>
      </c>
      <c r="E7" s="120" t="s">
        <v>52</v>
      </c>
      <c r="F7" s="122"/>
      <c r="G7" s="120" t="s">
        <v>18</v>
      </c>
      <c r="H7" s="120" t="s">
        <v>133</v>
      </c>
      <c r="I7" s="43" t="s">
        <v>135</v>
      </c>
      <c r="J7" s="43"/>
      <c r="K7" s="43"/>
      <c r="L7" s="120" t="s">
        <v>143</v>
      </c>
      <c r="M7" s="120" t="s">
        <v>144</v>
      </c>
      <c r="N7" s="43" t="s">
        <v>92</v>
      </c>
      <c r="O7" s="43"/>
      <c r="P7" s="43"/>
      <c r="Q7" s="43"/>
      <c r="R7" s="43" t="s">
        <v>93</v>
      </c>
      <c r="S7" s="43"/>
    </row>
    <row r="8" spans="1:19" ht="63" x14ac:dyDescent="0.25">
      <c r="A8" s="121"/>
      <c r="B8" s="121"/>
      <c r="C8" s="121"/>
      <c r="D8" s="121"/>
      <c r="E8" s="121"/>
      <c r="F8" s="121"/>
      <c r="G8" s="121"/>
      <c r="H8" s="121"/>
      <c r="I8" s="26" t="s">
        <v>141</v>
      </c>
      <c r="J8" s="26" t="s">
        <v>122</v>
      </c>
      <c r="K8" s="26" t="s">
        <v>142</v>
      </c>
      <c r="L8" s="121"/>
      <c r="M8" s="121"/>
      <c r="N8" s="26" t="s">
        <v>145</v>
      </c>
      <c r="O8" s="26" t="s">
        <v>141</v>
      </c>
      <c r="P8" s="26" t="s">
        <v>122</v>
      </c>
      <c r="Q8" s="26" t="s">
        <v>91</v>
      </c>
      <c r="R8" s="26" t="s">
        <v>146</v>
      </c>
      <c r="S8" s="26" t="s">
        <v>147</v>
      </c>
    </row>
    <row r="9" spans="1:19" x14ac:dyDescent="0.25">
      <c r="A9" s="32">
        <v>1</v>
      </c>
      <c r="B9" s="32">
        <v>2</v>
      </c>
      <c r="C9" s="32">
        <v>3</v>
      </c>
      <c r="D9" s="32">
        <v>4</v>
      </c>
      <c r="E9" s="32">
        <v>5</v>
      </c>
      <c r="F9" s="32">
        <v>6</v>
      </c>
      <c r="G9" s="32">
        <v>7</v>
      </c>
      <c r="H9" s="35">
        <v>8</v>
      </c>
      <c r="I9" s="35">
        <v>9</v>
      </c>
      <c r="J9" s="35">
        <v>10</v>
      </c>
      <c r="K9" s="35">
        <v>11</v>
      </c>
      <c r="L9" s="35">
        <v>12</v>
      </c>
      <c r="M9" s="35">
        <v>13</v>
      </c>
      <c r="N9" s="35">
        <v>14</v>
      </c>
      <c r="O9" s="35">
        <v>15</v>
      </c>
      <c r="P9" s="35">
        <v>16</v>
      </c>
      <c r="Q9" s="35">
        <v>17</v>
      </c>
      <c r="R9" s="35">
        <v>18</v>
      </c>
      <c r="S9" s="35">
        <v>19</v>
      </c>
    </row>
    <row r="10" spans="1:19" x14ac:dyDescent="0.25">
      <c r="A10" s="26" t="s">
        <v>21</v>
      </c>
      <c r="B10" s="26" t="s">
        <v>116</v>
      </c>
      <c r="C10" s="26" t="s">
        <v>116</v>
      </c>
      <c r="D10" s="26" t="s">
        <v>116</v>
      </c>
      <c r="E10" s="26" t="s">
        <v>116</v>
      </c>
      <c r="F10" s="33" t="s">
        <v>56</v>
      </c>
      <c r="G10" s="34"/>
      <c r="H10" s="42"/>
      <c r="I10" s="42"/>
      <c r="J10" s="42"/>
      <c r="K10" s="42"/>
      <c r="L10" s="45"/>
      <c r="M10" s="45"/>
      <c r="N10" s="44"/>
      <c r="O10" s="44"/>
      <c r="P10" s="44"/>
      <c r="Q10" s="44"/>
      <c r="R10" s="44"/>
      <c r="S10" s="44"/>
    </row>
    <row r="11" spans="1:19" x14ac:dyDescent="0.25">
      <c r="A11" s="26" t="s">
        <v>54</v>
      </c>
      <c r="B11" s="26" t="s">
        <v>55</v>
      </c>
      <c r="C11" s="26"/>
      <c r="D11" s="26"/>
      <c r="E11" s="26"/>
      <c r="F11" s="33" t="s">
        <v>24</v>
      </c>
      <c r="G11" s="34"/>
      <c r="H11" s="42"/>
      <c r="I11" s="42"/>
      <c r="J11" s="42"/>
      <c r="K11" s="42"/>
      <c r="L11" s="45"/>
      <c r="M11" s="45"/>
      <c r="N11" s="44"/>
      <c r="O11" s="44"/>
      <c r="P11" s="44"/>
      <c r="Q11" s="44"/>
      <c r="R11" s="44"/>
      <c r="S11" s="44"/>
    </row>
    <row r="12" spans="1:19" x14ac:dyDescent="0.25">
      <c r="A12" s="26" t="s">
        <v>54</v>
      </c>
      <c r="B12" s="26" t="s">
        <v>55</v>
      </c>
      <c r="C12" s="26"/>
      <c r="D12" s="26"/>
      <c r="E12" s="26"/>
      <c r="F12" s="33" t="s">
        <v>7</v>
      </c>
      <c r="G12" s="34"/>
      <c r="H12" s="42"/>
      <c r="I12" s="42"/>
      <c r="J12" s="42"/>
      <c r="K12" s="42"/>
      <c r="L12" s="45"/>
      <c r="M12" s="45"/>
      <c r="N12" s="44"/>
      <c r="O12" s="44"/>
      <c r="P12" s="44"/>
      <c r="Q12" s="44"/>
      <c r="R12" s="44"/>
      <c r="S12" s="44"/>
    </row>
    <row r="13" spans="1:19" x14ac:dyDescent="0.25">
      <c r="A13" s="26" t="s">
        <v>54</v>
      </c>
      <c r="B13" s="26" t="s">
        <v>55</v>
      </c>
      <c r="C13" s="26"/>
      <c r="D13" s="26"/>
      <c r="E13" s="26"/>
      <c r="F13" s="33" t="s">
        <v>8</v>
      </c>
      <c r="G13" s="34"/>
      <c r="H13" s="42"/>
      <c r="I13" s="42"/>
      <c r="J13" s="42"/>
      <c r="K13" s="42"/>
      <c r="L13" s="45"/>
      <c r="M13" s="45"/>
      <c r="N13" s="44"/>
      <c r="O13" s="44"/>
      <c r="P13" s="44"/>
      <c r="Q13" s="44"/>
      <c r="R13" s="44"/>
      <c r="S13" s="44"/>
    </row>
    <row r="14" spans="1:19" x14ac:dyDescent="0.25">
      <c r="A14" s="26" t="s">
        <v>54</v>
      </c>
      <c r="B14" s="26" t="s">
        <v>55</v>
      </c>
      <c r="C14" s="26"/>
      <c r="D14" s="26"/>
      <c r="E14" s="26"/>
      <c r="F14" s="33" t="s">
        <v>1</v>
      </c>
      <c r="G14" s="34"/>
      <c r="H14" s="42"/>
      <c r="I14" s="42"/>
      <c r="J14" s="42"/>
      <c r="K14" s="42"/>
      <c r="L14" s="45"/>
      <c r="M14" s="45"/>
      <c r="N14" s="44"/>
      <c r="O14" s="44"/>
      <c r="P14" s="44"/>
      <c r="Q14" s="44"/>
      <c r="R14" s="44"/>
      <c r="S14" s="44"/>
    </row>
    <row r="15" spans="1:19" x14ac:dyDescent="0.25">
      <c r="A15" s="26" t="s">
        <v>54</v>
      </c>
      <c r="B15" s="26" t="s">
        <v>55</v>
      </c>
      <c r="C15" s="26"/>
      <c r="D15" s="26"/>
      <c r="E15" s="26"/>
      <c r="F15" s="33" t="s">
        <v>9</v>
      </c>
      <c r="G15" s="34"/>
      <c r="H15" s="42"/>
      <c r="I15" s="42"/>
      <c r="J15" s="42"/>
      <c r="K15" s="42"/>
      <c r="L15" s="45"/>
      <c r="M15" s="45"/>
      <c r="N15" s="44"/>
      <c r="O15" s="44"/>
      <c r="P15" s="44"/>
      <c r="Q15" s="44"/>
      <c r="R15" s="44"/>
      <c r="S15" s="44"/>
    </row>
    <row r="16" spans="1:19" x14ac:dyDescent="0.25">
      <c r="A16" s="26" t="s">
        <v>54</v>
      </c>
      <c r="B16" s="26" t="s">
        <v>59</v>
      </c>
      <c r="C16" s="26"/>
      <c r="D16" s="26"/>
      <c r="E16" s="26"/>
      <c r="F16" s="33" t="s">
        <v>29</v>
      </c>
      <c r="G16" s="34"/>
      <c r="H16" s="42"/>
      <c r="I16" s="42"/>
      <c r="J16" s="42"/>
      <c r="K16" s="42"/>
      <c r="L16" s="45"/>
      <c r="M16" s="45"/>
      <c r="N16" s="44"/>
      <c r="O16" s="44"/>
      <c r="P16" s="44"/>
      <c r="Q16" s="44"/>
      <c r="R16" s="44"/>
      <c r="S16" s="44"/>
    </row>
    <row r="17" spans="1:19" x14ac:dyDescent="0.25">
      <c r="A17" s="26" t="s">
        <v>54</v>
      </c>
      <c r="B17" s="26" t="s">
        <v>59</v>
      </c>
      <c r="C17" s="26"/>
      <c r="D17" s="26"/>
      <c r="E17" s="26"/>
      <c r="F17" s="33" t="s">
        <v>7</v>
      </c>
      <c r="G17" s="34"/>
      <c r="H17" s="42"/>
      <c r="I17" s="42"/>
      <c r="J17" s="42"/>
      <c r="K17" s="42"/>
      <c r="L17" s="45"/>
      <c r="M17" s="45"/>
      <c r="N17" s="44"/>
      <c r="O17" s="44"/>
      <c r="P17" s="44"/>
      <c r="Q17" s="44"/>
      <c r="R17" s="44"/>
      <c r="S17" s="44"/>
    </row>
    <row r="18" spans="1:19" x14ac:dyDescent="0.25">
      <c r="A18" s="26" t="s">
        <v>54</v>
      </c>
      <c r="B18" s="26" t="s">
        <v>59</v>
      </c>
      <c r="C18" s="26"/>
      <c r="D18" s="26"/>
      <c r="E18" s="26"/>
      <c r="F18" s="33" t="s">
        <v>8</v>
      </c>
      <c r="G18" s="34"/>
      <c r="H18" s="42"/>
      <c r="I18" s="42"/>
      <c r="J18" s="42"/>
      <c r="K18" s="42"/>
      <c r="L18" s="45"/>
      <c r="M18" s="45"/>
      <c r="N18" s="44"/>
      <c r="O18" s="44"/>
      <c r="P18" s="44"/>
      <c r="Q18" s="44"/>
      <c r="R18" s="44"/>
      <c r="S18" s="44"/>
    </row>
    <row r="19" spans="1:19" x14ac:dyDescent="0.25">
      <c r="A19" s="26" t="s">
        <v>54</v>
      </c>
      <c r="B19" s="26" t="s">
        <v>59</v>
      </c>
      <c r="C19" s="26"/>
      <c r="D19" s="26"/>
      <c r="E19" s="26"/>
      <c r="F19" s="33" t="s">
        <v>1</v>
      </c>
      <c r="G19" s="34"/>
      <c r="H19" s="42"/>
      <c r="I19" s="42"/>
      <c r="J19" s="42"/>
      <c r="K19" s="42"/>
      <c r="L19" s="45"/>
      <c r="M19" s="45"/>
      <c r="N19" s="44"/>
      <c r="O19" s="44"/>
      <c r="P19" s="44"/>
      <c r="Q19" s="44"/>
      <c r="R19" s="44"/>
      <c r="S19" s="44"/>
    </row>
    <row r="20" spans="1:19" x14ac:dyDescent="0.25">
      <c r="A20" s="26" t="s">
        <v>54</v>
      </c>
      <c r="B20" s="26" t="s">
        <v>59</v>
      </c>
      <c r="C20" s="26"/>
      <c r="D20" s="26"/>
      <c r="E20" s="26"/>
      <c r="F20" s="33" t="s">
        <v>9</v>
      </c>
      <c r="G20" s="34"/>
      <c r="H20" s="42"/>
      <c r="I20" s="42"/>
      <c r="J20" s="42"/>
      <c r="K20" s="42"/>
      <c r="L20" s="45"/>
      <c r="M20" s="45"/>
      <c r="N20" s="44"/>
      <c r="O20" s="44"/>
      <c r="P20" s="44"/>
      <c r="Q20" s="44"/>
      <c r="R20" s="44"/>
      <c r="S20" s="44"/>
    </row>
    <row r="21" spans="1:19" ht="31.5" x14ac:dyDescent="0.25">
      <c r="A21" s="26" t="s">
        <v>54</v>
      </c>
      <c r="B21" s="26" t="s">
        <v>116</v>
      </c>
      <c r="C21" s="26" t="s">
        <v>116</v>
      </c>
      <c r="D21" s="26" t="s">
        <v>116</v>
      </c>
      <c r="E21" s="26" t="s">
        <v>116</v>
      </c>
      <c r="F21" s="33" t="s">
        <v>57</v>
      </c>
      <c r="G21" s="34"/>
      <c r="H21" s="42"/>
      <c r="I21" s="42"/>
      <c r="J21" s="42"/>
      <c r="K21" s="42"/>
      <c r="L21" s="45"/>
      <c r="M21" s="45"/>
      <c r="N21" s="44"/>
      <c r="O21" s="44"/>
      <c r="P21" s="44"/>
      <c r="Q21" s="44"/>
      <c r="R21" s="44"/>
      <c r="S21" s="44"/>
    </row>
    <row r="22" spans="1:19" x14ac:dyDescent="0.25">
      <c r="A22" s="26" t="s">
        <v>35</v>
      </c>
      <c r="B22" s="26" t="s">
        <v>36</v>
      </c>
      <c r="C22" s="26"/>
      <c r="D22" s="26"/>
      <c r="E22" s="26"/>
      <c r="F22" s="33" t="s">
        <v>35</v>
      </c>
      <c r="G22" s="34"/>
      <c r="H22" s="42"/>
      <c r="I22" s="42"/>
      <c r="J22" s="42"/>
      <c r="K22" s="42"/>
      <c r="L22" s="45"/>
      <c r="M22" s="45"/>
      <c r="N22" s="44"/>
      <c r="O22" s="44"/>
      <c r="P22" s="44"/>
      <c r="Q22" s="44"/>
      <c r="R22" s="44"/>
      <c r="S22" s="44"/>
    </row>
  </sheetData>
  <mergeCells count="10">
    <mergeCell ref="M7:M8"/>
    <mergeCell ref="A6:A8"/>
    <mergeCell ref="B6:B8"/>
    <mergeCell ref="C6:C8"/>
    <mergeCell ref="F6:F8"/>
    <mergeCell ref="D7:D8"/>
    <mergeCell ref="E7:E8"/>
    <mergeCell ref="G7:G8"/>
    <mergeCell ref="H7:H8"/>
    <mergeCell ref="L7:L8"/>
  </mergeCells>
  <phoneticPr fontId="12" type="noConversion"/>
  <printOptions horizontalCentered="1"/>
  <pageMargins left="0.78740157480314965" right="0.78740157480314965" top="1.1811023622047245" bottom="0.59055118110236227" header="0.31496062992125984" footer="0.31496062992125984"/>
  <pageSetup paperSize="9" scale="45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6</vt:i4>
      </vt:variant>
    </vt:vector>
  </HeadingPairs>
  <TitlesOfParts>
    <vt:vector size="16" baseType="lpstr">
      <vt:lpstr>Приложение 1</vt:lpstr>
      <vt:lpstr>Приложение 2</vt:lpstr>
      <vt:lpstr>План реализации МП (2)</vt:lpstr>
      <vt:lpstr>ИТОГ</vt:lpstr>
      <vt:lpstr>Лист1</vt:lpstr>
      <vt:lpstr>пример</vt:lpstr>
      <vt:lpstr>квартальный отчет Вариант 1</vt:lpstr>
      <vt:lpstr>Приложение 5</vt:lpstr>
      <vt:lpstr>Приложение 6</vt:lpstr>
      <vt:lpstr>Приложение 7</vt:lpstr>
      <vt:lpstr>ИТОГ!Заголовки_для_печати</vt:lpstr>
      <vt:lpstr>'Приложение 5'!Заголовки_для_печати</vt:lpstr>
      <vt:lpstr>'Приложение 6'!Заголовки_для_печати</vt:lpstr>
      <vt:lpstr>'Приложение 7'!Заголовки_для_печати</vt:lpstr>
      <vt:lpstr>ИТОГ!Область_печати</vt:lpstr>
      <vt:lpstr>'План реализации МП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Охотникова</dc:creator>
  <cp:lastModifiedBy>Чуркина Елена Владимировна</cp:lastModifiedBy>
  <cp:lastPrinted>2022-12-23T08:30:27Z</cp:lastPrinted>
  <dcterms:created xsi:type="dcterms:W3CDTF">2020-09-17T13:48:54Z</dcterms:created>
  <dcterms:modified xsi:type="dcterms:W3CDTF">2022-12-26T09:35:02Z</dcterms:modified>
</cp:coreProperties>
</file>